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kstenger\Desktop\excel\"/>
    </mc:Choice>
  </mc:AlternateContent>
  <xr:revisionPtr revIDLastSave="0" documentId="8_{AA9A56A3-396F-49FC-A3C4-6A20A48F4D33}" xr6:coauthVersionLast="47" xr6:coauthVersionMax="47" xr10:uidLastSave="{00000000-0000-0000-0000-000000000000}"/>
  <bookViews>
    <workbookView xWindow="-110" yWindow="-110" windowWidth="19420" windowHeight="10420" firstSheet="2" activeTab="2" xr2:uid="{4C7ED2B5-090B-48B9-AF9B-7657568D5249}"/>
  </bookViews>
  <sheets>
    <sheet name="IECC-credit-tables-PC" sheetId="1" r:id="rId1"/>
    <sheet name="Carry-overCurrentPC" sheetId="2" r:id="rId2"/>
    <sheet name="Carry-overCurrentPC-1.25x" sheetId="8" r:id="rId3"/>
    <sheet name="BASEdeficit" sheetId="13" r:id="rId4"/>
    <sheet name="Carry-overForCD" sheetId="5" r:id="rId5"/>
    <sheet name="Carry-overForCD-1.25" sheetId="10" r:id="rId6"/>
    <sheet name="CDdeficit" sheetId="12" r:id="rId7"/>
    <sheet name="Carry-overForCF" sheetId="6" r:id="rId8"/>
    <sheet name="Sheet1" sheetId="3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3" l="1"/>
  <c r="O14" i="13"/>
  <c r="H14" i="13"/>
  <c r="G14" i="13"/>
  <c r="V13" i="13"/>
  <c r="V14" i="13" s="1"/>
  <c r="U13" i="13"/>
  <c r="U14" i="13" s="1"/>
  <c r="T13" i="13"/>
  <c r="T14" i="13" s="1"/>
  <c r="S13" i="13"/>
  <c r="S14" i="13" s="1"/>
  <c r="R13" i="13"/>
  <c r="R14" i="13" s="1"/>
  <c r="Q13" i="13"/>
  <c r="Q14" i="13" s="1"/>
  <c r="P13" i="13"/>
  <c r="O13" i="13"/>
  <c r="N13" i="13"/>
  <c r="N14" i="13" s="1"/>
  <c r="M13" i="13"/>
  <c r="M14" i="13" s="1"/>
  <c r="L13" i="13"/>
  <c r="L14" i="13" s="1"/>
  <c r="K13" i="13"/>
  <c r="K14" i="13" s="1"/>
  <c r="J13" i="13"/>
  <c r="J14" i="13" s="1"/>
  <c r="I13" i="13"/>
  <c r="I14" i="13" s="1"/>
  <c r="H13" i="13"/>
  <c r="G13" i="13"/>
  <c r="F13" i="13"/>
  <c r="F14" i="13" s="1"/>
  <c r="E13" i="13"/>
  <c r="E14" i="13" s="1"/>
  <c r="D13" i="13"/>
  <c r="D14" i="13" s="1"/>
  <c r="C13" i="13"/>
  <c r="C14" i="13" s="1"/>
  <c r="C14" i="12"/>
  <c r="C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D14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4" i="13"/>
  <c r="A97" i="2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D4" i="12"/>
  <c r="E68" i="10"/>
  <c r="P79" i="10" s="1"/>
  <c r="P107" i="10" s="1"/>
  <c r="R79" i="10"/>
  <c r="R93" i="10" s="1"/>
  <c r="V183" i="10"/>
  <c r="U183" i="10"/>
  <c r="T183" i="10"/>
  <c r="S183" i="10"/>
  <c r="R183" i="10"/>
  <c r="Q183" i="10"/>
  <c r="P183" i="10"/>
  <c r="O183" i="10"/>
  <c r="N183" i="10"/>
  <c r="M183" i="10"/>
  <c r="L183" i="10"/>
  <c r="K183" i="10"/>
  <c r="J183" i="10"/>
  <c r="I183" i="10"/>
  <c r="H183" i="10"/>
  <c r="G183" i="10"/>
  <c r="F183" i="10"/>
  <c r="E183" i="10"/>
  <c r="D183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X165" i="10"/>
  <c r="X184" i="10" s="1"/>
  <c r="V164" i="10"/>
  <c r="U164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V157" i="10"/>
  <c r="U157" i="10"/>
  <c r="T157" i="10"/>
  <c r="S157" i="10"/>
  <c r="R157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V140" i="10"/>
  <c r="U140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X113" i="10"/>
  <c r="U79" i="10"/>
  <c r="U107" i="10" s="1"/>
  <c r="T79" i="10"/>
  <c r="T93" i="10" s="1"/>
  <c r="S79" i="10"/>
  <c r="S107" i="10" s="1"/>
  <c r="Q79" i="10"/>
  <c r="Q107" i="10" s="1"/>
  <c r="O79" i="10"/>
  <c r="O93" i="10" s="1"/>
  <c r="L79" i="10"/>
  <c r="L93" i="10" s="1"/>
  <c r="K79" i="10"/>
  <c r="K107" i="10" s="1"/>
  <c r="J79" i="10"/>
  <c r="J93" i="10" s="1"/>
  <c r="I79" i="10"/>
  <c r="I107" i="10" s="1"/>
  <c r="G79" i="10"/>
  <c r="G93" i="10" s="1"/>
  <c r="D79" i="10"/>
  <c r="D93" i="10" s="1"/>
  <c r="V78" i="10"/>
  <c r="V106" i="10" s="1"/>
  <c r="U78" i="10"/>
  <c r="U92" i="10" s="1"/>
  <c r="U120" i="10" s="1"/>
  <c r="T78" i="10"/>
  <c r="T106" i="10" s="1"/>
  <c r="R78" i="10"/>
  <c r="O78" i="10"/>
  <c r="N78" i="10"/>
  <c r="N106" i="10" s="1"/>
  <c r="M78" i="10"/>
  <c r="M92" i="10" s="1"/>
  <c r="M120" i="10" s="1"/>
  <c r="L78" i="10"/>
  <c r="L106" i="10" s="1"/>
  <c r="J78" i="10"/>
  <c r="G78" i="10"/>
  <c r="F78" i="10"/>
  <c r="F92" i="10" s="1"/>
  <c r="F120" i="10" s="1"/>
  <c r="E78" i="10"/>
  <c r="E92" i="10" s="1"/>
  <c r="E120" i="10" s="1"/>
  <c r="D78" i="10"/>
  <c r="D106" i="10" s="1"/>
  <c r="U77" i="10"/>
  <c r="R77" i="10"/>
  <c r="R91" i="10" s="1"/>
  <c r="R119" i="10" s="1"/>
  <c r="Q77" i="10"/>
  <c r="Q91" i="10" s="1"/>
  <c r="Q119" i="10" s="1"/>
  <c r="P77" i="10"/>
  <c r="O77" i="10"/>
  <c r="O91" i="10" s="1"/>
  <c r="O119" i="10" s="1"/>
  <c r="M77" i="10"/>
  <c r="M91" i="10" s="1"/>
  <c r="M119" i="10" s="1"/>
  <c r="J77" i="10"/>
  <c r="J105" i="10" s="1"/>
  <c r="J175" i="10" s="1"/>
  <c r="I77" i="10"/>
  <c r="I105" i="10" s="1"/>
  <c r="I175" i="10" s="1"/>
  <c r="H77" i="10"/>
  <c r="G77" i="10"/>
  <c r="E77" i="10"/>
  <c r="E91" i="10" s="1"/>
  <c r="E119" i="10" s="1"/>
  <c r="U76" i="10"/>
  <c r="U104" i="10" s="1"/>
  <c r="T76" i="10"/>
  <c r="T104" i="10" s="1"/>
  <c r="S76" i="10"/>
  <c r="S104" i="10" s="1"/>
  <c r="R76" i="10"/>
  <c r="R104" i="10" s="1"/>
  <c r="P76" i="10"/>
  <c r="P90" i="10" s="1"/>
  <c r="P118" i="10" s="1"/>
  <c r="O76" i="10"/>
  <c r="O104" i="10" s="1"/>
  <c r="M76" i="10"/>
  <c r="M104" i="10" s="1"/>
  <c r="L76" i="10"/>
  <c r="L104" i="10" s="1"/>
  <c r="K76" i="10"/>
  <c r="K104" i="10" s="1"/>
  <c r="J76" i="10"/>
  <c r="J104" i="10" s="1"/>
  <c r="H76" i="10"/>
  <c r="H90" i="10" s="1"/>
  <c r="H118" i="10" s="1"/>
  <c r="G76" i="10"/>
  <c r="G104" i="10" s="1"/>
  <c r="E76" i="10"/>
  <c r="E90" i="10" s="1"/>
  <c r="E118" i="10" s="1"/>
  <c r="D76" i="10"/>
  <c r="D104" i="10" s="1"/>
  <c r="V75" i="10"/>
  <c r="V103" i="10" s="1"/>
  <c r="V139" i="10" s="1"/>
  <c r="U75" i="10"/>
  <c r="U89" i="10" s="1"/>
  <c r="U117" i="10" s="1"/>
  <c r="S75" i="10"/>
  <c r="S103" i="10" s="1"/>
  <c r="S139" i="10" s="1"/>
  <c r="R75" i="10"/>
  <c r="R103" i="10" s="1"/>
  <c r="R139" i="10" s="1"/>
  <c r="P75" i="10"/>
  <c r="P103" i="10" s="1"/>
  <c r="P139" i="10" s="1"/>
  <c r="P143" i="10" s="1"/>
  <c r="O75" i="10"/>
  <c r="O103" i="10" s="1"/>
  <c r="O139" i="10" s="1"/>
  <c r="N75" i="10"/>
  <c r="N103" i="10" s="1"/>
  <c r="N139" i="10" s="1"/>
  <c r="M75" i="10"/>
  <c r="M103" i="10" s="1"/>
  <c r="M139" i="10" s="1"/>
  <c r="K75" i="10"/>
  <c r="K103" i="10" s="1"/>
  <c r="K139" i="10" s="1"/>
  <c r="J75" i="10"/>
  <c r="J89" i="10" s="1"/>
  <c r="J117" i="10" s="1"/>
  <c r="H75" i="10"/>
  <c r="H103" i="10" s="1"/>
  <c r="H139" i="10" s="1"/>
  <c r="G75" i="10"/>
  <c r="G103" i="10" s="1"/>
  <c r="G139" i="10" s="1"/>
  <c r="F75" i="10"/>
  <c r="F103" i="10" s="1"/>
  <c r="F139" i="10" s="1"/>
  <c r="E75" i="10"/>
  <c r="E103" i="10" s="1"/>
  <c r="E139" i="10" s="1"/>
  <c r="V74" i="10"/>
  <c r="V88" i="10" s="1"/>
  <c r="V116" i="10" s="1"/>
  <c r="U74" i="10"/>
  <c r="U88" i="10" s="1"/>
  <c r="U116" i="10" s="1"/>
  <c r="S74" i="10"/>
  <c r="S88" i="10" s="1"/>
  <c r="S116" i="10" s="1"/>
  <c r="R74" i="10"/>
  <c r="R102" i="10" s="1"/>
  <c r="Q74" i="10"/>
  <c r="Q88" i="10" s="1"/>
  <c r="Q116" i="10" s="1"/>
  <c r="P74" i="10"/>
  <c r="P88" i="10" s="1"/>
  <c r="P116" i="10" s="1"/>
  <c r="N74" i="10"/>
  <c r="N102" i="10" s="1"/>
  <c r="M74" i="10"/>
  <c r="M102" i="10" s="1"/>
  <c r="K74" i="10"/>
  <c r="K102" i="10" s="1"/>
  <c r="J74" i="10"/>
  <c r="J102" i="10" s="1"/>
  <c r="I74" i="10"/>
  <c r="I102" i="10" s="1"/>
  <c r="H74" i="10"/>
  <c r="H102" i="10" s="1"/>
  <c r="F74" i="10"/>
  <c r="F88" i="10" s="1"/>
  <c r="F116" i="10" s="1"/>
  <c r="E74" i="10"/>
  <c r="E88" i="10" s="1"/>
  <c r="E116" i="10" s="1"/>
  <c r="V73" i="10"/>
  <c r="V101" i="10" s="1"/>
  <c r="U73" i="10"/>
  <c r="U101" i="10" s="1"/>
  <c r="T73" i="10"/>
  <c r="T101" i="10" s="1"/>
  <c r="S73" i="10"/>
  <c r="S101" i="10" s="1"/>
  <c r="Q73" i="10"/>
  <c r="Q87" i="10" s="1"/>
  <c r="Q115" i="10" s="1"/>
  <c r="P73" i="10"/>
  <c r="P101" i="10" s="1"/>
  <c r="N73" i="10"/>
  <c r="N101" i="10" s="1"/>
  <c r="M73" i="10"/>
  <c r="M87" i="10" s="1"/>
  <c r="M115" i="10" s="1"/>
  <c r="L73" i="10"/>
  <c r="L87" i="10" s="1"/>
  <c r="L115" i="10" s="1"/>
  <c r="K73" i="10"/>
  <c r="K101" i="10" s="1"/>
  <c r="I73" i="10"/>
  <c r="I101" i="10" s="1"/>
  <c r="H73" i="10"/>
  <c r="H101" i="10" s="1"/>
  <c r="F73" i="10"/>
  <c r="F101" i="10" s="1"/>
  <c r="E73" i="10"/>
  <c r="E101" i="10" s="1"/>
  <c r="D73" i="10"/>
  <c r="D101" i="10" s="1"/>
  <c r="V72" i="10"/>
  <c r="V100" i="10" s="1"/>
  <c r="V156" i="10" s="1"/>
  <c r="T72" i="10"/>
  <c r="T100" i="10" s="1"/>
  <c r="T156" i="10" s="1"/>
  <c r="S72" i="10"/>
  <c r="S86" i="10" s="1"/>
  <c r="S114" i="10" s="1"/>
  <c r="Q72" i="10"/>
  <c r="Q86" i="10" s="1"/>
  <c r="Q114" i="10" s="1"/>
  <c r="P72" i="10"/>
  <c r="P100" i="10" s="1"/>
  <c r="P156" i="10" s="1"/>
  <c r="O72" i="10"/>
  <c r="O100" i="10" s="1"/>
  <c r="O156" i="10" s="1"/>
  <c r="N72" i="10"/>
  <c r="N100" i="10" s="1"/>
  <c r="N156" i="10" s="1"/>
  <c r="L72" i="10"/>
  <c r="L100" i="10" s="1"/>
  <c r="L156" i="10" s="1"/>
  <c r="K72" i="10"/>
  <c r="K86" i="10" s="1"/>
  <c r="K114" i="10" s="1"/>
  <c r="I72" i="10"/>
  <c r="I86" i="10" s="1"/>
  <c r="I114" i="10" s="1"/>
  <c r="H72" i="10"/>
  <c r="H86" i="10" s="1"/>
  <c r="H114" i="10" s="1"/>
  <c r="G72" i="10"/>
  <c r="G100" i="10" s="1"/>
  <c r="G156" i="10" s="1"/>
  <c r="F72" i="10"/>
  <c r="D72" i="10"/>
  <c r="D100" i="10" s="1"/>
  <c r="D156" i="10" s="1"/>
  <c r="D159" i="10" s="1"/>
  <c r="V71" i="10"/>
  <c r="V99" i="10" s="1"/>
  <c r="U71" i="10"/>
  <c r="U99" i="10" s="1"/>
  <c r="T71" i="10"/>
  <c r="T99" i="10" s="1"/>
  <c r="S71" i="10"/>
  <c r="S99" i="10" s="1"/>
  <c r="R71" i="10"/>
  <c r="R99" i="10" s="1"/>
  <c r="Q71" i="10"/>
  <c r="Q99" i="10" s="1"/>
  <c r="P71" i="10"/>
  <c r="P99" i="10" s="1"/>
  <c r="O71" i="10"/>
  <c r="O85" i="10" s="1"/>
  <c r="O113" i="10" s="1"/>
  <c r="N71" i="10"/>
  <c r="N99" i="10" s="1"/>
  <c r="M71" i="10"/>
  <c r="M85" i="10" s="1"/>
  <c r="M113" i="10" s="1"/>
  <c r="L71" i="10"/>
  <c r="L85" i="10" s="1"/>
  <c r="L113" i="10" s="1"/>
  <c r="K71" i="10"/>
  <c r="K99" i="10" s="1"/>
  <c r="J71" i="10"/>
  <c r="J99" i="10" s="1"/>
  <c r="I71" i="10"/>
  <c r="I99" i="10" s="1"/>
  <c r="H71" i="10"/>
  <c r="H99" i="10" s="1"/>
  <c r="G71" i="10"/>
  <c r="G85" i="10" s="1"/>
  <c r="G113" i="10" s="1"/>
  <c r="F71" i="10"/>
  <c r="F99" i="10" s="1"/>
  <c r="E71" i="10"/>
  <c r="D71" i="10"/>
  <c r="D85" i="10" s="1"/>
  <c r="D113" i="10" s="1"/>
  <c r="A69" i="10"/>
  <c r="A97" i="8"/>
  <c r="D83" i="8"/>
  <c r="D70" i="8"/>
  <c r="E70" i="8"/>
  <c r="F70" i="8"/>
  <c r="G70" i="8"/>
  <c r="H70" i="8"/>
  <c r="I70" i="8"/>
  <c r="I84" i="8" s="1"/>
  <c r="I112" i="8" s="1"/>
  <c r="J70" i="8"/>
  <c r="K70" i="8"/>
  <c r="L70" i="8"/>
  <c r="M70" i="8"/>
  <c r="N70" i="8"/>
  <c r="O70" i="8"/>
  <c r="P70" i="8"/>
  <c r="Q70" i="8"/>
  <c r="Q84" i="8" s="1"/>
  <c r="Q112" i="8" s="1"/>
  <c r="R70" i="8"/>
  <c r="S70" i="8"/>
  <c r="T70" i="8"/>
  <c r="U70" i="8"/>
  <c r="V70" i="8"/>
  <c r="D71" i="8"/>
  <c r="E71" i="8"/>
  <c r="F71" i="8"/>
  <c r="F85" i="8" s="1"/>
  <c r="F113" i="8" s="1"/>
  <c r="G71" i="8"/>
  <c r="H71" i="8"/>
  <c r="H85" i="8" s="1"/>
  <c r="H113" i="8" s="1"/>
  <c r="I71" i="8"/>
  <c r="J71" i="8"/>
  <c r="K71" i="8"/>
  <c r="L71" i="8"/>
  <c r="M71" i="8"/>
  <c r="N71" i="8"/>
  <c r="N85" i="8" s="1"/>
  <c r="N113" i="8" s="1"/>
  <c r="O71" i="8"/>
  <c r="P71" i="8"/>
  <c r="Q71" i="8"/>
  <c r="R71" i="8"/>
  <c r="S71" i="8"/>
  <c r="T71" i="8"/>
  <c r="U71" i="8"/>
  <c r="V71" i="8"/>
  <c r="D72" i="8"/>
  <c r="E72" i="8"/>
  <c r="E86" i="8" s="1"/>
  <c r="E114" i="8" s="1"/>
  <c r="F72" i="8"/>
  <c r="G72" i="8"/>
  <c r="H72" i="8"/>
  <c r="I72" i="8"/>
  <c r="J72" i="8"/>
  <c r="K72" i="8"/>
  <c r="L72" i="8"/>
  <c r="M72" i="8"/>
  <c r="M100" i="8" s="1"/>
  <c r="N72" i="8"/>
  <c r="O72" i="8"/>
  <c r="P72" i="8"/>
  <c r="Q72" i="8"/>
  <c r="R72" i="8"/>
  <c r="S72" i="8"/>
  <c r="S100" i="8" s="1"/>
  <c r="T72" i="8"/>
  <c r="U72" i="8"/>
  <c r="V72" i="8"/>
  <c r="D73" i="8"/>
  <c r="E73" i="8"/>
  <c r="F73" i="8"/>
  <c r="G73" i="8"/>
  <c r="H73" i="8"/>
  <c r="H87" i="8" s="1"/>
  <c r="H115" i="8" s="1"/>
  <c r="I73" i="8"/>
  <c r="J73" i="8"/>
  <c r="J101" i="8" s="1"/>
  <c r="J137" i="8" s="1"/>
  <c r="K73" i="8"/>
  <c r="L73" i="8"/>
  <c r="M73" i="8"/>
  <c r="N73" i="8"/>
  <c r="O73" i="8"/>
  <c r="P73" i="8"/>
  <c r="P101" i="8" s="1"/>
  <c r="P137" i="8" s="1"/>
  <c r="P142" i="8" s="1"/>
  <c r="Q73" i="8"/>
  <c r="R73" i="8"/>
  <c r="R87" i="8" s="1"/>
  <c r="R115" i="8" s="1"/>
  <c r="S73" i="8"/>
  <c r="T73" i="8"/>
  <c r="U73" i="8"/>
  <c r="V73" i="8"/>
  <c r="D74" i="8"/>
  <c r="E74" i="8"/>
  <c r="E102" i="8" s="1"/>
  <c r="F74" i="8"/>
  <c r="G74" i="8"/>
  <c r="H74" i="8"/>
  <c r="I74" i="8"/>
  <c r="J74" i="8"/>
  <c r="K74" i="8"/>
  <c r="L74" i="8"/>
  <c r="M74" i="8"/>
  <c r="M102" i="8" s="1"/>
  <c r="N74" i="8"/>
  <c r="O74" i="8"/>
  <c r="O88" i="8" s="1"/>
  <c r="O116" i="8" s="1"/>
  <c r="P74" i="8"/>
  <c r="Q74" i="8"/>
  <c r="R74" i="8"/>
  <c r="S74" i="8"/>
  <c r="T74" i="8"/>
  <c r="U74" i="8"/>
  <c r="U102" i="8" s="1"/>
  <c r="V74" i="8"/>
  <c r="D75" i="8"/>
  <c r="D89" i="8" s="1"/>
  <c r="D117" i="8" s="1"/>
  <c r="E75" i="8"/>
  <c r="F75" i="8"/>
  <c r="G75" i="8"/>
  <c r="G103" i="8" s="1"/>
  <c r="G173" i="8" s="1"/>
  <c r="H75" i="8"/>
  <c r="I75" i="8"/>
  <c r="J75" i="8"/>
  <c r="J103" i="8" s="1"/>
  <c r="J173" i="8" s="1"/>
  <c r="K75" i="8"/>
  <c r="L75" i="8"/>
  <c r="M75" i="8"/>
  <c r="N75" i="8"/>
  <c r="O75" i="8"/>
  <c r="P75" i="8"/>
  <c r="Q75" i="8"/>
  <c r="R75" i="8"/>
  <c r="R89" i="8" s="1"/>
  <c r="R117" i="8" s="1"/>
  <c r="S75" i="8"/>
  <c r="T75" i="8"/>
  <c r="T89" i="8" s="1"/>
  <c r="T117" i="8" s="1"/>
  <c r="U75" i="8"/>
  <c r="V75" i="8"/>
  <c r="D76" i="8"/>
  <c r="E76" i="8"/>
  <c r="F76" i="8"/>
  <c r="G76" i="8"/>
  <c r="H76" i="8"/>
  <c r="I76" i="8"/>
  <c r="J76" i="8"/>
  <c r="K76" i="8"/>
  <c r="L76" i="8"/>
  <c r="L104" i="8" s="1"/>
  <c r="M76" i="8"/>
  <c r="N76" i="8"/>
  <c r="O76" i="8"/>
  <c r="O90" i="8" s="1"/>
  <c r="O118" i="8" s="1"/>
  <c r="P76" i="8"/>
  <c r="Q76" i="8"/>
  <c r="R76" i="8"/>
  <c r="S76" i="8"/>
  <c r="T76" i="8"/>
  <c r="U76" i="8"/>
  <c r="V76" i="8"/>
  <c r="D77" i="8"/>
  <c r="D91" i="8" s="1"/>
  <c r="E77" i="8"/>
  <c r="F77" i="8"/>
  <c r="G77" i="8"/>
  <c r="H77" i="8"/>
  <c r="I77" i="8"/>
  <c r="J77" i="8"/>
  <c r="K77" i="8"/>
  <c r="L77" i="8"/>
  <c r="L105" i="8" s="1"/>
  <c r="M77" i="8"/>
  <c r="N77" i="8"/>
  <c r="N91" i="8" s="1"/>
  <c r="O77" i="8"/>
  <c r="P77" i="8"/>
  <c r="Q77" i="8"/>
  <c r="R77" i="8"/>
  <c r="S77" i="8"/>
  <c r="T77" i="8"/>
  <c r="T105" i="8" s="1"/>
  <c r="U77" i="8"/>
  <c r="V77" i="8"/>
  <c r="E69" i="8"/>
  <c r="F69" i="8"/>
  <c r="G69" i="8"/>
  <c r="H69" i="8"/>
  <c r="I69" i="8"/>
  <c r="J69" i="8"/>
  <c r="K69" i="8"/>
  <c r="L69" i="8"/>
  <c r="L83" i="8" s="1"/>
  <c r="L111" i="8" s="1"/>
  <c r="M69" i="8"/>
  <c r="N69" i="8"/>
  <c r="O69" i="8"/>
  <c r="P69" i="8"/>
  <c r="Q69" i="8"/>
  <c r="R69" i="8"/>
  <c r="S69" i="8"/>
  <c r="S97" i="8" s="1"/>
  <c r="T69" i="8"/>
  <c r="T83" i="8" s="1"/>
  <c r="T111" i="8" s="1"/>
  <c r="U69" i="8"/>
  <c r="V69" i="8"/>
  <c r="D69" i="8"/>
  <c r="D111" i="8"/>
  <c r="V181" i="8"/>
  <c r="U181" i="8"/>
  <c r="T181" i="8"/>
  <c r="S181" i="8"/>
  <c r="R181" i="8"/>
  <c r="Q181" i="8"/>
  <c r="P181" i="8"/>
  <c r="O181" i="8"/>
  <c r="N181" i="8"/>
  <c r="M181" i="8"/>
  <c r="L181" i="8"/>
  <c r="K181" i="8"/>
  <c r="J181" i="8"/>
  <c r="I181" i="8"/>
  <c r="H181" i="8"/>
  <c r="G181" i="8"/>
  <c r="F181" i="8"/>
  <c r="E181" i="8"/>
  <c r="D181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F174" i="8"/>
  <c r="E174" i="8"/>
  <c r="D174" i="8"/>
  <c r="X163" i="8"/>
  <c r="X182" i="8" s="1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V155" i="8"/>
  <c r="U155" i="8"/>
  <c r="T155" i="8"/>
  <c r="S155" i="8"/>
  <c r="R155" i="8"/>
  <c r="Q155" i="8"/>
  <c r="P155" i="8"/>
  <c r="O155" i="8"/>
  <c r="N155" i="8"/>
  <c r="M155" i="8"/>
  <c r="L155" i="8"/>
  <c r="K155" i="8"/>
  <c r="J155" i="8"/>
  <c r="I155" i="8"/>
  <c r="H155" i="8"/>
  <c r="G155" i="8"/>
  <c r="F155" i="8"/>
  <c r="E155" i="8"/>
  <c r="D15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X111" i="8"/>
  <c r="J105" i="8"/>
  <c r="U104" i="8"/>
  <c r="N104" i="8"/>
  <c r="F104" i="8"/>
  <c r="E104" i="8"/>
  <c r="Q103" i="8"/>
  <c r="Q173" i="8" s="1"/>
  <c r="P103" i="8"/>
  <c r="P173" i="8" s="1"/>
  <c r="H103" i="8"/>
  <c r="H173" i="8" s="1"/>
  <c r="D103" i="8"/>
  <c r="S102" i="8"/>
  <c r="J102" i="8"/>
  <c r="H102" i="8"/>
  <c r="F102" i="8"/>
  <c r="T101" i="8"/>
  <c r="T137" i="8" s="1"/>
  <c r="Q101" i="8"/>
  <c r="Q137" i="8" s="1"/>
  <c r="H101" i="8"/>
  <c r="H137" i="8" s="1"/>
  <c r="V100" i="8"/>
  <c r="U100" i="8"/>
  <c r="L100" i="8"/>
  <c r="D100" i="8"/>
  <c r="T99" i="8"/>
  <c r="O99" i="8"/>
  <c r="R98" i="8"/>
  <c r="R154" i="8" s="1"/>
  <c r="Q98" i="8"/>
  <c r="Q154" i="8" s="1"/>
  <c r="N97" i="8"/>
  <c r="R91" i="8"/>
  <c r="Q91" i="8"/>
  <c r="O91" i="8"/>
  <c r="J91" i="8"/>
  <c r="I91" i="8"/>
  <c r="G91" i="8"/>
  <c r="U90" i="8"/>
  <c r="U118" i="8" s="1"/>
  <c r="T90" i="8"/>
  <c r="T118" i="8" s="1"/>
  <c r="M90" i="8"/>
  <c r="M118" i="8" s="1"/>
  <c r="L90" i="8"/>
  <c r="L118" i="8" s="1"/>
  <c r="E90" i="8"/>
  <c r="E118" i="8" s="1"/>
  <c r="D90" i="8"/>
  <c r="D118" i="8" s="1"/>
  <c r="P89" i="8"/>
  <c r="P117" i="8" s="1"/>
  <c r="O89" i="8"/>
  <c r="O117" i="8" s="1"/>
  <c r="M89" i="8"/>
  <c r="M117" i="8" s="1"/>
  <c r="H89" i="8"/>
  <c r="H117" i="8" s="1"/>
  <c r="G89" i="8"/>
  <c r="G117" i="8" s="1"/>
  <c r="S88" i="8"/>
  <c r="S116" i="8" s="1"/>
  <c r="P88" i="8"/>
  <c r="P116" i="8" s="1"/>
  <c r="K88" i="8"/>
  <c r="K116" i="8" s="1"/>
  <c r="J88" i="8"/>
  <c r="J116" i="8" s="1"/>
  <c r="H88" i="8"/>
  <c r="H116" i="8" s="1"/>
  <c r="F87" i="8"/>
  <c r="F115" i="8" s="1"/>
  <c r="E87" i="8"/>
  <c r="E115" i="8" s="1"/>
  <c r="V86" i="8"/>
  <c r="V114" i="8" s="1"/>
  <c r="P86" i="8"/>
  <c r="P114" i="8" s="1"/>
  <c r="N86" i="8"/>
  <c r="N114" i="8" s="1"/>
  <c r="H86" i="8"/>
  <c r="H114" i="8" s="1"/>
  <c r="F86" i="8"/>
  <c r="F114" i="8" s="1"/>
  <c r="T85" i="8"/>
  <c r="T113" i="8" s="1"/>
  <c r="Q85" i="8"/>
  <c r="Q113" i="8" s="1"/>
  <c r="L85" i="8"/>
  <c r="L113" i="8" s="1"/>
  <c r="I85" i="8"/>
  <c r="I113" i="8" s="1"/>
  <c r="D85" i="8"/>
  <c r="D113" i="8" s="1"/>
  <c r="V84" i="8"/>
  <c r="V112" i="8" s="1"/>
  <c r="T84" i="8"/>
  <c r="T112" i="8" s="1"/>
  <c r="N84" i="8"/>
  <c r="N112" i="8" s="1"/>
  <c r="L84" i="8"/>
  <c r="L112" i="8" s="1"/>
  <c r="F84" i="8"/>
  <c r="F112" i="8" s="1"/>
  <c r="D84" i="8"/>
  <c r="D112" i="8" s="1"/>
  <c r="R83" i="8"/>
  <c r="R111" i="8" s="1"/>
  <c r="Q83" i="8"/>
  <c r="Q111" i="8" s="1"/>
  <c r="O83" i="8"/>
  <c r="O111" i="8" s="1"/>
  <c r="J83" i="8"/>
  <c r="J111" i="8" s="1"/>
  <c r="I83" i="8"/>
  <c r="I111" i="8" s="1"/>
  <c r="G83" i="8"/>
  <c r="G111" i="8" s="1"/>
  <c r="T91" i="8"/>
  <c r="R105" i="8"/>
  <c r="Q105" i="8"/>
  <c r="P105" i="8"/>
  <c r="O105" i="8"/>
  <c r="L91" i="8"/>
  <c r="I105" i="8"/>
  <c r="H105" i="8"/>
  <c r="G105" i="8"/>
  <c r="V90" i="8"/>
  <c r="V118" i="8" s="1"/>
  <c r="T104" i="8"/>
  <c r="S104" i="8"/>
  <c r="R104" i="8"/>
  <c r="P90" i="8"/>
  <c r="P118" i="8" s="1"/>
  <c r="N90" i="8"/>
  <c r="N118" i="8" s="1"/>
  <c r="M104" i="8"/>
  <c r="K104" i="8"/>
  <c r="J104" i="8"/>
  <c r="H90" i="8"/>
  <c r="H118" i="8" s="1"/>
  <c r="F90" i="8"/>
  <c r="F118" i="8" s="1"/>
  <c r="D104" i="8"/>
  <c r="U103" i="8"/>
  <c r="U173" i="8" s="1"/>
  <c r="Q89" i="8"/>
  <c r="Q117" i="8" s="1"/>
  <c r="O103" i="8"/>
  <c r="O173" i="8" s="1"/>
  <c r="N89" i="8"/>
  <c r="N117" i="8" s="1"/>
  <c r="M103" i="8"/>
  <c r="M173" i="8" s="1"/>
  <c r="L103" i="8"/>
  <c r="L173" i="8" s="1"/>
  <c r="I103" i="8"/>
  <c r="I173" i="8" s="1"/>
  <c r="E103" i="8"/>
  <c r="E173" i="8" s="1"/>
  <c r="V102" i="8"/>
  <c r="T102" i="8"/>
  <c r="R102" i="8"/>
  <c r="P102" i="8"/>
  <c r="N102" i="8"/>
  <c r="L102" i="8"/>
  <c r="K102" i="8"/>
  <c r="F88" i="8"/>
  <c r="F116" i="8" s="1"/>
  <c r="D102" i="8"/>
  <c r="V101" i="8"/>
  <c r="V137" i="8" s="1"/>
  <c r="U101" i="8"/>
  <c r="U137" i="8" s="1"/>
  <c r="T87" i="8"/>
  <c r="T115" i="8" s="1"/>
  <c r="S101" i="8"/>
  <c r="S137" i="8" s="1"/>
  <c r="Q87" i="8"/>
  <c r="Q115" i="8" s="1"/>
  <c r="O101" i="8"/>
  <c r="O137" i="8" s="1"/>
  <c r="N101" i="8"/>
  <c r="N137" i="8" s="1"/>
  <c r="M101" i="8"/>
  <c r="M137" i="8" s="1"/>
  <c r="L101" i="8"/>
  <c r="L137" i="8" s="1"/>
  <c r="K101" i="8"/>
  <c r="K137" i="8" s="1"/>
  <c r="I87" i="8"/>
  <c r="I115" i="8" s="1"/>
  <c r="G101" i="8"/>
  <c r="G137" i="8" s="1"/>
  <c r="F101" i="8"/>
  <c r="F137" i="8" s="1"/>
  <c r="E101" i="8"/>
  <c r="E137" i="8" s="1"/>
  <c r="D101" i="8"/>
  <c r="U86" i="8"/>
  <c r="U114" i="8" s="1"/>
  <c r="T86" i="8"/>
  <c r="T114" i="8" s="1"/>
  <c r="S86" i="8"/>
  <c r="S114" i="8" s="1"/>
  <c r="Q100" i="8"/>
  <c r="P100" i="8"/>
  <c r="N100" i="8"/>
  <c r="L86" i="8"/>
  <c r="L114" i="8" s="1"/>
  <c r="K86" i="8"/>
  <c r="K114" i="8" s="1"/>
  <c r="J86" i="8"/>
  <c r="J114" i="8" s="1"/>
  <c r="I100" i="8"/>
  <c r="H100" i="8"/>
  <c r="F100" i="8"/>
  <c r="D86" i="8"/>
  <c r="D114" i="8" s="1"/>
  <c r="S99" i="8"/>
  <c r="R99" i="8"/>
  <c r="Q99" i="8"/>
  <c r="P85" i="8"/>
  <c r="P113" i="8" s="1"/>
  <c r="O85" i="8"/>
  <c r="O113" i="8" s="1"/>
  <c r="L99" i="8"/>
  <c r="K99" i="8"/>
  <c r="J99" i="8"/>
  <c r="I99" i="8"/>
  <c r="G85" i="8"/>
  <c r="G113" i="8" s="1"/>
  <c r="E85" i="8"/>
  <c r="E113" i="8" s="1"/>
  <c r="D99" i="8"/>
  <c r="V98" i="8"/>
  <c r="V154" i="8" s="1"/>
  <c r="U98" i="8"/>
  <c r="U154" i="8" s="1"/>
  <c r="T98" i="8"/>
  <c r="T154" i="8" s="1"/>
  <c r="T159" i="8" s="1"/>
  <c r="S84" i="8"/>
  <c r="S112" i="8" s="1"/>
  <c r="R84" i="8"/>
  <c r="R112" i="8" s="1"/>
  <c r="P84" i="8"/>
  <c r="P112" i="8" s="1"/>
  <c r="O98" i="8"/>
  <c r="O154" i="8" s="1"/>
  <c r="N98" i="8"/>
  <c r="N154" i="8" s="1"/>
  <c r="N159" i="8" s="1"/>
  <c r="M98" i="8"/>
  <c r="M154" i="8" s="1"/>
  <c r="L98" i="8"/>
  <c r="L154" i="8" s="1"/>
  <c r="L158" i="8" s="1"/>
  <c r="K84" i="8"/>
  <c r="K112" i="8" s="1"/>
  <c r="J84" i="8"/>
  <c r="J112" i="8" s="1"/>
  <c r="H84" i="8"/>
  <c r="H112" i="8" s="1"/>
  <c r="G98" i="8"/>
  <c r="G154" i="8" s="1"/>
  <c r="F98" i="8"/>
  <c r="F154" i="8" s="1"/>
  <c r="E98" i="8"/>
  <c r="E154" i="8" s="1"/>
  <c r="D98" i="8"/>
  <c r="V83" i="8"/>
  <c r="V111" i="8" s="1"/>
  <c r="U83" i="8"/>
  <c r="U111" i="8" s="1"/>
  <c r="S83" i="8"/>
  <c r="S111" i="8" s="1"/>
  <c r="R97" i="8"/>
  <c r="Q97" i="8"/>
  <c r="P97" i="8"/>
  <c r="O97" i="8"/>
  <c r="N83" i="8"/>
  <c r="N111" i="8" s="1"/>
  <c r="M83" i="8"/>
  <c r="M111" i="8" s="1"/>
  <c r="K83" i="8"/>
  <c r="K111" i="8" s="1"/>
  <c r="J97" i="8"/>
  <c r="I97" i="8"/>
  <c r="H97" i="8"/>
  <c r="G97" i="8"/>
  <c r="F83" i="8"/>
  <c r="F111" i="8" s="1"/>
  <c r="E83" i="8"/>
  <c r="E111" i="8" s="1"/>
  <c r="A67" i="8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D85" i="5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X77" i="6"/>
  <c r="X76" i="6"/>
  <c r="X75" i="6"/>
  <c r="X74" i="6"/>
  <c r="X73" i="6"/>
  <c r="X72" i="6"/>
  <c r="X71" i="6"/>
  <c r="X70" i="6"/>
  <c r="X69" i="6"/>
  <c r="X79" i="5"/>
  <c r="X78" i="5"/>
  <c r="X77" i="5"/>
  <c r="X76" i="5"/>
  <c r="X75" i="5"/>
  <c r="X74" i="5"/>
  <c r="X73" i="5"/>
  <c r="X72" i="5"/>
  <c r="X71" i="5"/>
  <c r="J72" i="10" l="1"/>
  <c r="J100" i="10" s="1"/>
  <c r="J156" i="10" s="1"/>
  <c r="R72" i="10"/>
  <c r="R100" i="10" s="1"/>
  <c r="R156" i="10" s="1"/>
  <c r="G73" i="10"/>
  <c r="G101" i="10" s="1"/>
  <c r="O73" i="10"/>
  <c r="O87" i="10" s="1"/>
  <c r="O115" i="10" s="1"/>
  <c r="D74" i="10"/>
  <c r="D102" i="10" s="1"/>
  <c r="L74" i="10"/>
  <c r="L102" i="10" s="1"/>
  <c r="T74" i="10"/>
  <c r="T102" i="10" s="1"/>
  <c r="I75" i="10"/>
  <c r="I89" i="10" s="1"/>
  <c r="I117" i="10" s="1"/>
  <c r="Q75" i="10"/>
  <c r="Q103" i="10" s="1"/>
  <c r="Q139" i="10" s="1"/>
  <c r="F76" i="10"/>
  <c r="F90" i="10" s="1"/>
  <c r="F118" i="10" s="1"/>
  <c r="N76" i="10"/>
  <c r="N90" i="10" s="1"/>
  <c r="N118" i="10" s="1"/>
  <c r="V76" i="10"/>
  <c r="V104" i="10" s="1"/>
  <c r="K77" i="10"/>
  <c r="K105" i="10" s="1"/>
  <c r="K175" i="10" s="1"/>
  <c r="S77" i="10"/>
  <c r="S105" i="10" s="1"/>
  <c r="S175" i="10" s="1"/>
  <c r="H78" i="10"/>
  <c r="H92" i="10" s="1"/>
  <c r="H120" i="10" s="1"/>
  <c r="P78" i="10"/>
  <c r="P92" i="10" s="1"/>
  <c r="P120" i="10" s="1"/>
  <c r="E79" i="10"/>
  <c r="E107" i="10" s="1"/>
  <c r="M79" i="10"/>
  <c r="M107" i="10" s="1"/>
  <c r="V79" i="10"/>
  <c r="V107" i="10" s="1"/>
  <c r="D77" i="10"/>
  <c r="D105" i="10" s="1"/>
  <c r="L77" i="10"/>
  <c r="L91" i="10" s="1"/>
  <c r="L119" i="10" s="1"/>
  <c r="T77" i="10"/>
  <c r="T91" i="10" s="1"/>
  <c r="T119" i="10" s="1"/>
  <c r="I78" i="10"/>
  <c r="I106" i="10" s="1"/>
  <c r="Q78" i="10"/>
  <c r="Q106" i="10" s="1"/>
  <c r="F79" i="10"/>
  <c r="F107" i="10" s="1"/>
  <c r="N79" i="10"/>
  <c r="N107" i="10" s="1"/>
  <c r="E72" i="10"/>
  <c r="E100" i="10" s="1"/>
  <c r="E156" i="10" s="1"/>
  <c r="E160" i="10" s="1"/>
  <c r="E167" i="10" s="1"/>
  <c r="M72" i="10"/>
  <c r="M100" i="10" s="1"/>
  <c r="M156" i="10" s="1"/>
  <c r="U72" i="10"/>
  <c r="U100" i="10" s="1"/>
  <c r="U156" i="10" s="1"/>
  <c r="J73" i="10"/>
  <c r="J101" i="10" s="1"/>
  <c r="R73" i="10"/>
  <c r="R101" i="10" s="1"/>
  <c r="G74" i="10"/>
  <c r="G102" i="10" s="1"/>
  <c r="O74" i="10"/>
  <c r="O102" i="10" s="1"/>
  <c r="D75" i="10"/>
  <c r="D89" i="10" s="1"/>
  <c r="D117" i="10" s="1"/>
  <c r="L75" i="10"/>
  <c r="L103" i="10" s="1"/>
  <c r="L139" i="10" s="1"/>
  <c r="L143" i="10" s="1"/>
  <c r="L150" i="10" s="1"/>
  <c r="T75" i="10"/>
  <c r="T103" i="10" s="1"/>
  <c r="T139" i="10" s="1"/>
  <c r="I76" i="10"/>
  <c r="I104" i="10" s="1"/>
  <c r="Q76" i="10"/>
  <c r="Q104" i="10" s="1"/>
  <c r="F77" i="10"/>
  <c r="F105" i="10" s="1"/>
  <c r="F175" i="10" s="1"/>
  <c r="N77" i="10"/>
  <c r="N105" i="10" s="1"/>
  <c r="N175" i="10" s="1"/>
  <c r="N177" i="10" s="1"/>
  <c r="N184" i="10" s="1"/>
  <c r="V77" i="10"/>
  <c r="V105" i="10" s="1"/>
  <c r="V175" i="10" s="1"/>
  <c r="V180" i="10" s="1"/>
  <c r="K78" i="10"/>
  <c r="K92" i="10" s="1"/>
  <c r="K120" i="10" s="1"/>
  <c r="S78" i="10"/>
  <c r="S92" i="10" s="1"/>
  <c r="S120" i="10" s="1"/>
  <c r="H79" i="10"/>
  <c r="H107" i="10" s="1"/>
  <c r="A73" i="10"/>
  <c r="E86" i="10"/>
  <c r="E114" i="10" s="1"/>
  <c r="L89" i="10"/>
  <c r="L117" i="10" s="1"/>
  <c r="Q93" i="10"/>
  <c r="N104" i="10"/>
  <c r="M86" i="10"/>
  <c r="M114" i="10" s="1"/>
  <c r="T89" i="10"/>
  <c r="T117" i="10" s="1"/>
  <c r="S93" i="10"/>
  <c r="U86" i="10"/>
  <c r="U114" i="10" s="1"/>
  <c r="I90" i="10"/>
  <c r="I118" i="10" s="1"/>
  <c r="L99" i="10"/>
  <c r="A71" i="10"/>
  <c r="Q90" i="10"/>
  <c r="Q118" i="10" s="1"/>
  <c r="L107" i="10"/>
  <c r="R87" i="10"/>
  <c r="R115" i="10" s="1"/>
  <c r="S91" i="10"/>
  <c r="S119" i="10" s="1"/>
  <c r="Q100" i="10"/>
  <c r="Q156" i="10" s="1"/>
  <c r="L92" i="10"/>
  <c r="L120" i="10" s="1"/>
  <c r="H85" i="10"/>
  <c r="H113" i="10" s="1"/>
  <c r="O88" i="10"/>
  <c r="O116" i="10" s="1"/>
  <c r="V92" i="10"/>
  <c r="V120" i="10" s="1"/>
  <c r="P102" i="10"/>
  <c r="X72" i="10"/>
  <c r="P85" i="10"/>
  <c r="P113" i="10" s="1"/>
  <c r="U103" i="10"/>
  <c r="U139" i="10" s="1"/>
  <c r="U142" i="10" s="1"/>
  <c r="U149" i="10" s="1"/>
  <c r="G141" i="10"/>
  <c r="G148" i="10" s="1"/>
  <c r="G142" i="10"/>
  <c r="G149" i="10" s="1"/>
  <c r="G143" i="10"/>
  <c r="G150" i="10" s="1"/>
  <c r="G144" i="10"/>
  <c r="G151" i="10" s="1"/>
  <c r="G145" i="10"/>
  <c r="G152" i="10" s="1"/>
  <c r="O145" i="10"/>
  <c r="O152" i="10" s="1"/>
  <c r="O141" i="10"/>
  <c r="O148" i="10" s="1"/>
  <c r="O142" i="10"/>
  <c r="O149" i="10" s="1"/>
  <c r="O143" i="10"/>
  <c r="O150" i="10" s="1"/>
  <c r="O144" i="10"/>
  <c r="O151" i="10" s="1"/>
  <c r="I179" i="10"/>
  <c r="I186" i="10" s="1"/>
  <c r="E162" i="10"/>
  <c r="E169" i="10" s="1"/>
  <c r="E159" i="10"/>
  <c r="E166" i="10" s="1"/>
  <c r="R145" i="10"/>
  <c r="R152" i="10" s="1"/>
  <c r="R144" i="10"/>
  <c r="R151" i="10" s="1"/>
  <c r="D175" i="10"/>
  <c r="D179" i="10" s="1"/>
  <c r="M162" i="10"/>
  <c r="M169" i="10" s="1"/>
  <c r="M159" i="10"/>
  <c r="M166" i="10" s="1"/>
  <c r="M160" i="10"/>
  <c r="M167" i="10" s="1"/>
  <c r="M161" i="10"/>
  <c r="M168" i="10" s="1"/>
  <c r="U162" i="10"/>
  <c r="U169" i="10" s="1"/>
  <c r="U159" i="10"/>
  <c r="U166" i="10" s="1"/>
  <c r="U160" i="10"/>
  <c r="U167" i="10" s="1"/>
  <c r="U161" i="10"/>
  <c r="U168" i="10" s="1"/>
  <c r="K145" i="10"/>
  <c r="K152" i="10" s="1"/>
  <c r="K142" i="10"/>
  <c r="K149" i="10" s="1"/>
  <c r="K141" i="10"/>
  <c r="K148" i="10" s="1"/>
  <c r="N158" i="10"/>
  <c r="N165" i="10" s="1"/>
  <c r="V158" i="10"/>
  <c r="V165" i="10" s="1"/>
  <c r="V161" i="10"/>
  <c r="V168" i="10" s="1"/>
  <c r="L144" i="10"/>
  <c r="L151" i="10" s="1"/>
  <c r="L145" i="10"/>
  <c r="L152" i="10" s="1"/>
  <c r="L142" i="10"/>
  <c r="L149" i="10" s="1"/>
  <c r="T142" i="10"/>
  <c r="T149" i="10" s="1"/>
  <c r="T143" i="10"/>
  <c r="T150" i="10" s="1"/>
  <c r="T144" i="10"/>
  <c r="T151" i="10" s="1"/>
  <c r="T145" i="10"/>
  <c r="T152" i="10" s="1"/>
  <c r="E141" i="10"/>
  <c r="E148" i="10" s="1"/>
  <c r="E144" i="10"/>
  <c r="E151" i="10" s="1"/>
  <c r="E143" i="10"/>
  <c r="E150" i="10" s="1"/>
  <c r="M142" i="10"/>
  <c r="M149" i="10" s="1"/>
  <c r="M143" i="10"/>
  <c r="M150" i="10" s="1"/>
  <c r="P162" i="10"/>
  <c r="P169" i="10" s="1"/>
  <c r="P161" i="10"/>
  <c r="P168" i="10" s="1"/>
  <c r="P158" i="10"/>
  <c r="P165" i="10" s="1"/>
  <c r="P159" i="10"/>
  <c r="P166" i="10" s="1"/>
  <c r="P160" i="10"/>
  <c r="P167" i="10" s="1"/>
  <c r="J106" i="10"/>
  <c r="J92" i="10"/>
  <c r="J120" i="10" s="1"/>
  <c r="G105" i="10"/>
  <c r="G175" i="10" s="1"/>
  <c r="G181" i="10" s="1"/>
  <c r="H105" i="10"/>
  <c r="H175" i="10" s="1"/>
  <c r="H91" i="10"/>
  <c r="H119" i="10" s="1"/>
  <c r="P105" i="10"/>
  <c r="P175" i="10" s="1"/>
  <c r="P181" i="10" s="1"/>
  <c r="P91" i="10"/>
  <c r="P119" i="10" s="1"/>
  <c r="I85" i="10"/>
  <c r="I113" i="10" s="1"/>
  <c r="Q85" i="10"/>
  <c r="Q113" i="10" s="1"/>
  <c r="F86" i="10"/>
  <c r="F114" i="10" s="1"/>
  <c r="N86" i="10"/>
  <c r="N114" i="10" s="1"/>
  <c r="V86" i="10"/>
  <c r="V114" i="10" s="1"/>
  <c r="K87" i="10"/>
  <c r="K115" i="10" s="1"/>
  <c r="S87" i="10"/>
  <c r="S115" i="10" s="1"/>
  <c r="H88" i="10"/>
  <c r="H116" i="10" s="1"/>
  <c r="E89" i="10"/>
  <c r="E117" i="10" s="1"/>
  <c r="M89" i="10"/>
  <c r="M117" i="10" s="1"/>
  <c r="J90" i="10"/>
  <c r="J118" i="10" s="1"/>
  <c r="R90" i="10"/>
  <c r="R118" i="10" s="1"/>
  <c r="I91" i="10"/>
  <c r="I119" i="10" s="1"/>
  <c r="N92" i="10"/>
  <c r="N120" i="10" s="1"/>
  <c r="H93" i="10"/>
  <c r="U93" i="10"/>
  <c r="M99" i="10"/>
  <c r="F100" i="10"/>
  <c r="F156" i="10" s="1"/>
  <c r="F160" i="10" s="1"/>
  <c r="S100" i="10"/>
  <c r="S156" i="10" s="1"/>
  <c r="L101" i="10"/>
  <c r="E102" i="10"/>
  <c r="Q102" i="10"/>
  <c r="J103" i="10"/>
  <c r="J139" i="10" s="1"/>
  <c r="J141" i="10" s="1"/>
  <c r="P104" i="10"/>
  <c r="S106" i="10"/>
  <c r="O107" i="10"/>
  <c r="F144" i="10"/>
  <c r="F151" i="10" s="1"/>
  <c r="J159" i="10"/>
  <c r="J166" i="10" s="1"/>
  <c r="J161" i="10"/>
  <c r="J168" i="10" s="1"/>
  <c r="J158" i="10"/>
  <c r="J165" i="10" s="1"/>
  <c r="J160" i="10"/>
  <c r="J167" i="10" s="1"/>
  <c r="J162" i="10"/>
  <c r="J169" i="10" s="1"/>
  <c r="R159" i="10"/>
  <c r="R166" i="10" s="1"/>
  <c r="R161" i="10"/>
  <c r="R168" i="10" s="1"/>
  <c r="R158" i="10"/>
  <c r="R165" i="10" s="1"/>
  <c r="R160" i="10"/>
  <c r="R167" i="10" s="1"/>
  <c r="R162" i="10"/>
  <c r="R169" i="10" s="1"/>
  <c r="U141" i="10"/>
  <c r="U148" i="10" s="1"/>
  <c r="X71" i="10"/>
  <c r="X79" i="10"/>
  <c r="J85" i="10"/>
  <c r="J113" i="10" s="1"/>
  <c r="R85" i="10"/>
  <c r="R113" i="10" s="1"/>
  <c r="G86" i="10"/>
  <c r="G114" i="10" s="1"/>
  <c r="O86" i="10"/>
  <c r="O114" i="10" s="1"/>
  <c r="D87" i="10"/>
  <c r="D115" i="10" s="1"/>
  <c r="T87" i="10"/>
  <c r="T115" i="10" s="1"/>
  <c r="I88" i="10"/>
  <c r="I116" i="10" s="1"/>
  <c r="F89" i="10"/>
  <c r="F117" i="10" s="1"/>
  <c r="N89" i="10"/>
  <c r="N117" i="10" s="1"/>
  <c r="V89" i="10"/>
  <c r="V117" i="10" s="1"/>
  <c r="K90" i="10"/>
  <c r="K118" i="10" s="1"/>
  <c r="S90" i="10"/>
  <c r="S118" i="10" s="1"/>
  <c r="J91" i="10"/>
  <c r="J119" i="10" s="1"/>
  <c r="V91" i="10"/>
  <c r="V119" i="10" s="1"/>
  <c r="I93" i="10"/>
  <c r="V93" i="10"/>
  <c r="O99" i="10"/>
  <c r="H100" i="10"/>
  <c r="H156" i="10" s="1"/>
  <c r="M101" i="10"/>
  <c r="F102" i="10"/>
  <c r="S102" i="10"/>
  <c r="E104" i="10"/>
  <c r="E106" i="10"/>
  <c r="U106" i="10"/>
  <c r="H141" i="10"/>
  <c r="H148" i="10" s="1"/>
  <c r="J178" i="10"/>
  <c r="J185" i="10" s="1"/>
  <c r="J180" i="10"/>
  <c r="J187" i="10" s="1"/>
  <c r="J177" i="10"/>
  <c r="J184" i="10" s="1"/>
  <c r="J179" i="10"/>
  <c r="J186" i="10" s="1"/>
  <c r="J181" i="10"/>
  <c r="J188" i="10" s="1"/>
  <c r="A72" i="10"/>
  <c r="X76" i="10"/>
  <c r="K85" i="10"/>
  <c r="K113" i="10" s="1"/>
  <c r="S85" i="10"/>
  <c r="S113" i="10" s="1"/>
  <c r="P86" i="10"/>
  <c r="P114" i="10" s="1"/>
  <c r="E87" i="10"/>
  <c r="E115" i="10" s="1"/>
  <c r="U87" i="10"/>
  <c r="U115" i="10" s="1"/>
  <c r="J88" i="10"/>
  <c r="J116" i="10" s="1"/>
  <c r="R88" i="10"/>
  <c r="R116" i="10" s="1"/>
  <c r="G89" i="10"/>
  <c r="G117" i="10" s="1"/>
  <c r="O89" i="10"/>
  <c r="O117" i="10" s="1"/>
  <c r="D90" i="10"/>
  <c r="D118" i="10" s="1"/>
  <c r="L90" i="10"/>
  <c r="L118" i="10" s="1"/>
  <c r="T90" i="10"/>
  <c r="T118" i="10" s="1"/>
  <c r="K91" i="10"/>
  <c r="K119" i="10" s="1"/>
  <c r="D92" i="10"/>
  <c r="D120" i="10" s="1"/>
  <c r="K93" i="10"/>
  <c r="D99" i="10"/>
  <c r="I100" i="10"/>
  <c r="I156" i="10" s="1"/>
  <c r="I160" i="10" s="1"/>
  <c r="O101" i="10"/>
  <c r="U102" i="10"/>
  <c r="F104" i="10"/>
  <c r="L105" i="10"/>
  <c r="L175" i="10" s="1"/>
  <c r="F106" i="10"/>
  <c r="R107" i="10"/>
  <c r="H143" i="10"/>
  <c r="P142" i="10"/>
  <c r="P149" i="10" s="1"/>
  <c r="D166" i="10"/>
  <c r="L159" i="10"/>
  <c r="L166" i="10" s="1"/>
  <c r="X73" i="10"/>
  <c r="K177" i="10"/>
  <c r="K184" i="10" s="1"/>
  <c r="K178" i="10"/>
  <c r="K185" i="10" s="1"/>
  <c r="K181" i="10"/>
  <c r="K188" i="10" s="1"/>
  <c r="S177" i="10"/>
  <c r="S184" i="10" s="1"/>
  <c r="S178" i="10"/>
  <c r="S185" i="10" s="1"/>
  <c r="S181" i="10"/>
  <c r="S188" i="10" s="1"/>
  <c r="T85" i="10"/>
  <c r="T113" i="10" s="1"/>
  <c r="F87" i="10"/>
  <c r="F115" i="10" s="1"/>
  <c r="N87" i="10"/>
  <c r="N115" i="10" s="1"/>
  <c r="V87" i="10"/>
  <c r="V115" i="10" s="1"/>
  <c r="K88" i="10"/>
  <c r="K116" i="10" s="1"/>
  <c r="H89" i="10"/>
  <c r="H117" i="10" s="1"/>
  <c r="P89" i="10"/>
  <c r="P117" i="10" s="1"/>
  <c r="M90" i="10"/>
  <c r="M118" i="10" s="1"/>
  <c r="U90" i="10"/>
  <c r="U118" i="10" s="1"/>
  <c r="M93" i="10"/>
  <c r="E99" i="10"/>
  <c r="K100" i="10"/>
  <c r="K156" i="10" s="1"/>
  <c r="K161" i="10" s="1"/>
  <c r="Q101" i="10"/>
  <c r="V102" i="10"/>
  <c r="H104" i="10"/>
  <c r="M105" i="10"/>
  <c r="M175" i="10" s="1"/>
  <c r="H106" i="10"/>
  <c r="D107" i="10"/>
  <c r="T107" i="10"/>
  <c r="Q143" i="10"/>
  <c r="Q150" i="10" s="1"/>
  <c r="S141" i="10"/>
  <c r="S148" i="10" s="1"/>
  <c r="G91" i="10"/>
  <c r="G119" i="10" s="1"/>
  <c r="F145" i="10"/>
  <c r="F152" i="10" s="1"/>
  <c r="N144" i="10"/>
  <c r="N151" i="10" s="1"/>
  <c r="N145" i="10"/>
  <c r="N152" i="10" s="1"/>
  <c r="V144" i="10"/>
  <c r="V151" i="10" s="1"/>
  <c r="V145" i="10"/>
  <c r="V152" i="10" s="1"/>
  <c r="G92" i="10"/>
  <c r="G120" i="10" s="1"/>
  <c r="G106" i="10"/>
  <c r="O92" i="10"/>
  <c r="O120" i="10" s="1"/>
  <c r="O106" i="10"/>
  <c r="E85" i="10"/>
  <c r="E113" i="10" s="1"/>
  <c r="U85" i="10"/>
  <c r="U113" i="10" s="1"/>
  <c r="J86" i="10"/>
  <c r="J114" i="10" s="1"/>
  <c r="R86" i="10"/>
  <c r="R114" i="10" s="1"/>
  <c r="G87" i="10"/>
  <c r="G115" i="10" s="1"/>
  <c r="D88" i="10"/>
  <c r="D116" i="10" s="1"/>
  <c r="L88" i="10"/>
  <c r="L116" i="10" s="1"/>
  <c r="T88" i="10"/>
  <c r="T116" i="10" s="1"/>
  <c r="Q89" i="10"/>
  <c r="Q117" i="10" s="1"/>
  <c r="V90" i="10"/>
  <c r="V118" i="10" s="1"/>
  <c r="T92" i="10"/>
  <c r="T120" i="10" s="1"/>
  <c r="N93" i="10"/>
  <c r="G99" i="10"/>
  <c r="D103" i="10"/>
  <c r="O105" i="10"/>
  <c r="O175" i="10" s="1"/>
  <c r="O180" i="10" s="1"/>
  <c r="K106" i="10"/>
  <c r="G107" i="10"/>
  <c r="J144" i="10"/>
  <c r="R141" i="10"/>
  <c r="R148" i="10" s="1"/>
  <c r="R142" i="10"/>
  <c r="R149" i="10" s="1"/>
  <c r="R143" i="10"/>
  <c r="R150" i="10" s="1"/>
  <c r="V141" i="10"/>
  <c r="V148" i="10" s="1"/>
  <c r="N161" i="10"/>
  <c r="N168" i="10" s="1"/>
  <c r="R106" i="10"/>
  <c r="R92" i="10"/>
  <c r="R120" i="10" s="1"/>
  <c r="G162" i="10"/>
  <c r="G169" i="10" s="1"/>
  <c r="U105" i="10"/>
  <c r="U175" i="10" s="1"/>
  <c r="U177" i="10" s="1"/>
  <c r="U91" i="10"/>
  <c r="U119" i="10" s="1"/>
  <c r="F85" i="10"/>
  <c r="F113" i="10" s="1"/>
  <c r="N85" i="10"/>
  <c r="N113" i="10" s="1"/>
  <c r="V85" i="10"/>
  <c r="V113" i="10" s="1"/>
  <c r="H87" i="10"/>
  <c r="H115" i="10" s="1"/>
  <c r="P87" i="10"/>
  <c r="P115" i="10" s="1"/>
  <c r="M88" i="10"/>
  <c r="M116" i="10" s="1"/>
  <c r="R89" i="10"/>
  <c r="R117" i="10" s="1"/>
  <c r="G90" i="10"/>
  <c r="G118" i="10" s="1"/>
  <c r="O90" i="10"/>
  <c r="O118" i="10" s="1"/>
  <c r="D91" i="10"/>
  <c r="D119" i="10" s="1"/>
  <c r="I92" i="10"/>
  <c r="I120" i="10" s="1"/>
  <c r="P93" i="10"/>
  <c r="Q105" i="10"/>
  <c r="Q175" i="10" s="1"/>
  <c r="Q181" i="10" s="1"/>
  <c r="M106" i="10"/>
  <c r="G158" i="10"/>
  <c r="G165" i="10" s="1"/>
  <c r="O162" i="10"/>
  <c r="O169" i="10" s="1"/>
  <c r="O158" i="10"/>
  <c r="O165" i="10" s="1"/>
  <c r="H150" i="10"/>
  <c r="P150" i="10"/>
  <c r="A76" i="10"/>
  <c r="F177" i="10"/>
  <c r="F184" i="10" s="1"/>
  <c r="F180" i="10"/>
  <c r="F187" i="10" s="1"/>
  <c r="V187" i="10"/>
  <c r="V177" i="10"/>
  <c r="V184" i="10" s="1"/>
  <c r="D86" i="10"/>
  <c r="D114" i="10" s="1"/>
  <c r="L86" i="10"/>
  <c r="L114" i="10" s="1"/>
  <c r="T86" i="10"/>
  <c r="T114" i="10" s="1"/>
  <c r="I87" i="10"/>
  <c r="I115" i="10" s="1"/>
  <c r="N88" i="10"/>
  <c r="N116" i="10" s="1"/>
  <c r="K89" i="10"/>
  <c r="K117" i="10" s="1"/>
  <c r="S89" i="10"/>
  <c r="S117" i="10" s="1"/>
  <c r="F91" i="10"/>
  <c r="F119" i="10" s="1"/>
  <c r="E93" i="10"/>
  <c r="E105" i="10"/>
  <c r="E175" i="10" s="1"/>
  <c r="E177" i="10" s="1"/>
  <c r="R105" i="10"/>
  <c r="R175" i="10" s="1"/>
  <c r="R178" i="10" s="1"/>
  <c r="J107" i="10"/>
  <c r="L141" i="10"/>
  <c r="L148" i="10" s="1"/>
  <c r="T141" i="10"/>
  <c r="T148" i="10" s="1"/>
  <c r="K144" i="10"/>
  <c r="K151" i="10" s="1"/>
  <c r="K143" i="10"/>
  <c r="K150" i="10" s="1"/>
  <c r="S144" i="10"/>
  <c r="S151" i="10" s="1"/>
  <c r="S143" i="10"/>
  <c r="S150" i="10" s="1"/>
  <c r="Q144" i="10"/>
  <c r="Q151" i="10" s="1"/>
  <c r="S145" i="10"/>
  <c r="S152" i="10" s="1"/>
  <c r="Q162" i="10"/>
  <c r="Q169" i="10" s="1"/>
  <c r="Q159" i="10"/>
  <c r="Q166" i="10" s="1"/>
  <c r="Q161" i="10"/>
  <c r="Q168" i="10" s="1"/>
  <c r="Q158" i="10"/>
  <c r="Q165" i="10" s="1"/>
  <c r="K180" i="10"/>
  <c r="K187" i="10" s="1"/>
  <c r="S180" i="10"/>
  <c r="S187" i="10" s="1"/>
  <c r="L180" i="10"/>
  <c r="E145" i="10"/>
  <c r="E152" i="10" s="1"/>
  <c r="M145" i="10"/>
  <c r="M152" i="10" s="1"/>
  <c r="U145" i="10"/>
  <c r="U152" i="10" s="1"/>
  <c r="M141" i="10"/>
  <c r="M148" i="10" s="1"/>
  <c r="S161" i="10"/>
  <c r="S160" i="10"/>
  <c r="M177" i="10"/>
  <c r="F143" i="10"/>
  <c r="F150" i="10" s="1"/>
  <c r="F142" i="10"/>
  <c r="F149" i="10" s="1"/>
  <c r="N143" i="10"/>
  <c r="N150" i="10" s="1"/>
  <c r="N142" i="10"/>
  <c r="N149" i="10" s="1"/>
  <c r="V143" i="10"/>
  <c r="V150" i="10" s="1"/>
  <c r="V142" i="10"/>
  <c r="V149" i="10" s="1"/>
  <c r="N141" i="10"/>
  <c r="N148" i="10" s="1"/>
  <c r="E142" i="10"/>
  <c r="E149" i="10" s="1"/>
  <c r="U144" i="10"/>
  <c r="U151" i="10" s="1"/>
  <c r="D161" i="10"/>
  <c r="D168" i="10" s="1"/>
  <c r="D158" i="10"/>
  <c r="D165" i="10" s="1"/>
  <c r="D160" i="10"/>
  <c r="D167" i="10" s="1"/>
  <c r="D162" i="10"/>
  <c r="D169" i="10" s="1"/>
  <c r="L161" i="10"/>
  <c r="L168" i="10" s="1"/>
  <c r="L158" i="10"/>
  <c r="L165" i="10" s="1"/>
  <c r="L160" i="10"/>
  <c r="L167" i="10" s="1"/>
  <c r="L162" i="10"/>
  <c r="L169" i="10" s="1"/>
  <c r="T161" i="10"/>
  <c r="T168" i="10" s="1"/>
  <c r="T158" i="10"/>
  <c r="T165" i="10" s="1"/>
  <c r="T160" i="10"/>
  <c r="T167" i="10" s="1"/>
  <c r="T162" i="10"/>
  <c r="T169" i="10" s="1"/>
  <c r="Q160" i="10"/>
  <c r="Q167" i="10" s="1"/>
  <c r="F179" i="10"/>
  <c r="F186" i="10" s="1"/>
  <c r="V179" i="10"/>
  <c r="V186" i="10" s="1"/>
  <c r="E158" i="10"/>
  <c r="E165" i="10" s="1"/>
  <c r="M158" i="10"/>
  <c r="M165" i="10" s="1"/>
  <c r="U158" i="10"/>
  <c r="U165" i="10" s="1"/>
  <c r="O179" i="10"/>
  <c r="H145" i="10"/>
  <c r="H152" i="10" s="1"/>
  <c r="H144" i="10"/>
  <c r="H151" i="10" s="1"/>
  <c r="P145" i="10"/>
  <c r="P152" i="10" s="1"/>
  <c r="P144" i="10"/>
  <c r="P151" i="10" s="1"/>
  <c r="F141" i="10"/>
  <c r="F148" i="10" s="1"/>
  <c r="P141" i="10"/>
  <c r="P148" i="10" s="1"/>
  <c r="H142" i="10"/>
  <c r="H149" i="10" s="1"/>
  <c r="S142" i="10"/>
  <c r="S149" i="10" s="1"/>
  <c r="U143" i="10"/>
  <c r="U150" i="10" s="1"/>
  <c r="M144" i="10"/>
  <c r="M151" i="10" s="1"/>
  <c r="N160" i="10"/>
  <c r="N167" i="10" s="1"/>
  <c r="N162" i="10"/>
  <c r="N169" i="10" s="1"/>
  <c r="N159" i="10"/>
  <c r="N166" i="10" s="1"/>
  <c r="V160" i="10"/>
  <c r="V167" i="10" s="1"/>
  <c r="V162" i="10"/>
  <c r="V169" i="10" s="1"/>
  <c r="V159" i="10"/>
  <c r="V166" i="10" s="1"/>
  <c r="S158" i="10"/>
  <c r="T159" i="10"/>
  <c r="T166" i="10" s="1"/>
  <c r="H181" i="10"/>
  <c r="Q142" i="10"/>
  <c r="Q149" i="10" s="1"/>
  <c r="Q141" i="10"/>
  <c r="Q148" i="10" s="1"/>
  <c r="Q145" i="10"/>
  <c r="Q152" i="10" s="1"/>
  <c r="G160" i="10"/>
  <c r="G167" i="10" s="1"/>
  <c r="O160" i="10"/>
  <c r="O167" i="10" s="1"/>
  <c r="I181" i="10"/>
  <c r="I188" i="10" s="1"/>
  <c r="I178" i="10"/>
  <c r="I185" i="10" s="1"/>
  <c r="I180" i="10"/>
  <c r="I187" i="10" s="1"/>
  <c r="I177" i="10"/>
  <c r="I184" i="10" s="1"/>
  <c r="G161" i="10"/>
  <c r="G168" i="10" s="1"/>
  <c r="O161" i="10"/>
  <c r="O168" i="10" s="1"/>
  <c r="G180" i="10"/>
  <c r="L181" i="10"/>
  <c r="F178" i="10"/>
  <c r="F185" i="10" s="1"/>
  <c r="V178" i="10"/>
  <c r="V185" i="10" s="1"/>
  <c r="K179" i="10"/>
  <c r="K186" i="10" s="1"/>
  <c r="S179" i="10"/>
  <c r="S186" i="10" s="1"/>
  <c r="M181" i="10"/>
  <c r="G159" i="10"/>
  <c r="G166" i="10" s="1"/>
  <c r="O159" i="10"/>
  <c r="O166" i="10" s="1"/>
  <c r="L179" i="10"/>
  <c r="F181" i="10"/>
  <c r="F188" i="10" s="1"/>
  <c r="V181" i="10"/>
  <c r="V188" i="10" s="1"/>
  <c r="L177" i="10"/>
  <c r="J87" i="8"/>
  <c r="J115" i="8" s="1"/>
  <c r="A75" i="8"/>
  <c r="A71" i="8"/>
  <c r="M86" i="8"/>
  <c r="M114" i="8" s="1"/>
  <c r="D105" i="8"/>
  <c r="A77" i="8"/>
  <c r="E157" i="8"/>
  <c r="E164" i="8" s="1"/>
  <c r="S143" i="8"/>
  <c r="S150" i="8"/>
  <c r="G157" i="8"/>
  <c r="G164" i="8" s="1"/>
  <c r="G159" i="8"/>
  <c r="G166" i="8" s="1"/>
  <c r="G156" i="8"/>
  <c r="G163" i="8" s="1"/>
  <c r="G158" i="8"/>
  <c r="G165" i="8" s="1"/>
  <c r="V140" i="8"/>
  <c r="V147" i="8" s="1"/>
  <c r="V141" i="8"/>
  <c r="V148" i="8" s="1"/>
  <c r="V139" i="8"/>
  <c r="V146" i="8" s="1"/>
  <c r="V142" i="8"/>
  <c r="V149" i="8" s="1"/>
  <c r="O178" i="8"/>
  <c r="O185" i="8" s="1"/>
  <c r="O175" i="8"/>
  <c r="O182" i="8" s="1"/>
  <c r="O177" i="8"/>
  <c r="O184" i="8" s="1"/>
  <c r="O176" i="8"/>
  <c r="O183" i="8" s="1"/>
  <c r="O166" i="8"/>
  <c r="O163" i="8"/>
  <c r="O158" i="8"/>
  <c r="O165" i="8" s="1"/>
  <c r="O156" i="8"/>
  <c r="O157" i="8"/>
  <c r="O159" i="8"/>
  <c r="O164" i="8"/>
  <c r="G142" i="8"/>
  <c r="G149" i="8" s="1"/>
  <c r="J141" i="8"/>
  <c r="J148" i="8" s="1"/>
  <c r="D154" i="8"/>
  <c r="S105" i="8"/>
  <c r="S91" i="8"/>
  <c r="G88" i="8"/>
  <c r="G116" i="8" s="1"/>
  <c r="G102" i="8"/>
  <c r="H146" i="8"/>
  <c r="H143" i="8"/>
  <c r="H141" i="8"/>
  <c r="H148" i="8" s="1"/>
  <c r="H142" i="8"/>
  <c r="H149" i="8" s="1"/>
  <c r="H150" i="8"/>
  <c r="H139" i="8"/>
  <c r="A69" i="8"/>
  <c r="E142" i="8"/>
  <c r="E143" i="8"/>
  <c r="E150" i="8" s="1"/>
  <c r="U149" i="8"/>
  <c r="U140" i="8"/>
  <c r="U147" i="8" s="1"/>
  <c r="U143" i="8"/>
  <c r="U150" i="8" s="1"/>
  <c r="F103" i="8"/>
  <c r="F173" i="8" s="1"/>
  <c r="F89" i="8"/>
  <c r="F117" i="8" s="1"/>
  <c r="V103" i="8"/>
  <c r="V173" i="8" s="1"/>
  <c r="V89" i="8"/>
  <c r="V117" i="8" s="1"/>
  <c r="G84" i="8"/>
  <c r="G112" i="8" s="1"/>
  <c r="K85" i="8"/>
  <c r="K113" i="8" s="1"/>
  <c r="N87" i="8"/>
  <c r="N115" i="8" s="1"/>
  <c r="R88" i="8"/>
  <c r="R116" i="8" s="1"/>
  <c r="U89" i="8"/>
  <c r="U117" i="8" s="1"/>
  <c r="E97" i="8"/>
  <c r="F99" i="8"/>
  <c r="Q141" i="8"/>
  <c r="Q148" i="8" s="1"/>
  <c r="Q140" i="8"/>
  <c r="Q147" i="8" s="1"/>
  <c r="F143" i="8"/>
  <c r="F150" i="8" s="1"/>
  <c r="N143" i="8"/>
  <c r="N150" i="8" s="1"/>
  <c r="V143" i="8"/>
  <c r="V150" i="8" s="1"/>
  <c r="M99" i="8"/>
  <c r="M85" i="8"/>
  <c r="M113" i="8" s="1"/>
  <c r="U99" i="8"/>
  <c r="U85" i="8"/>
  <c r="U113" i="8" s="1"/>
  <c r="R100" i="8"/>
  <c r="R86" i="8"/>
  <c r="R114" i="8" s="1"/>
  <c r="F140" i="8"/>
  <c r="F147" i="8" s="1"/>
  <c r="F142" i="8"/>
  <c r="F149" i="8" s="1"/>
  <c r="F139" i="8"/>
  <c r="F146" i="8" s="1"/>
  <c r="N142" i="8"/>
  <c r="N149" i="8" s="1"/>
  <c r="N141" i="8"/>
  <c r="N148" i="8" s="1"/>
  <c r="N139" i="8"/>
  <c r="N146" i="8" s="1"/>
  <c r="N140" i="8"/>
  <c r="N147" i="8" s="1"/>
  <c r="S87" i="8"/>
  <c r="S115" i="8" s="1"/>
  <c r="F97" i="8"/>
  <c r="I98" i="8"/>
  <c r="I154" i="8" s="1"/>
  <c r="D173" i="8"/>
  <c r="D177" i="8" s="1"/>
  <c r="Q139" i="8"/>
  <c r="Q146" i="8" s="1"/>
  <c r="J183" i="8"/>
  <c r="M167" i="8"/>
  <c r="M163" i="8"/>
  <c r="M160" i="8"/>
  <c r="M156" i="8"/>
  <c r="M157" i="8"/>
  <c r="M164" i="8" s="1"/>
  <c r="K103" i="8"/>
  <c r="K173" i="8" s="1"/>
  <c r="K175" i="8" s="1"/>
  <c r="K89" i="8"/>
  <c r="K117" i="8" s="1"/>
  <c r="V85" i="8"/>
  <c r="V113" i="8" s="1"/>
  <c r="V99" i="8"/>
  <c r="O139" i="8"/>
  <c r="O146" i="8" s="1"/>
  <c r="O142" i="8"/>
  <c r="O149" i="8" s="1"/>
  <c r="Q86" i="8"/>
  <c r="Q114" i="8" s="1"/>
  <c r="U87" i="8"/>
  <c r="U115" i="8" s="1"/>
  <c r="E89" i="8"/>
  <c r="E117" i="8" s="1"/>
  <c r="K97" i="8"/>
  <c r="J98" i="8"/>
  <c r="J154" i="8" s="1"/>
  <c r="N99" i="8"/>
  <c r="G182" i="8"/>
  <c r="G176" i="8"/>
  <c r="G183" i="8" s="1"/>
  <c r="G178" i="8"/>
  <c r="G185" i="8" s="1"/>
  <c r="G175" i="8"/>
  <c r="G177" i="8"/>
  <c r="G184" i="8" s="1"/>
  <c r="N105" i="8"/>
  <c r="L165" i="8"/>
  <c r="K91" i="8"/>
  <c r="K105" i="8"/>
  <c r="U160" i="8"/>
  <c r="U167" i="8" s="1"/>
  <c r="U156" i="8"/>
  <c r="P149" i="8"/>
  <c r="P139" i="8"/>
  <c r="P146" i="8" s="1"/>
  <c r="P143" i="8"/>
  <c r="P150" i="8" s="1"/>
  <c r="I182" i="8"/>
  <c r="I179" i="8"/>
  <c r="I186" i="8" s="1"/>
  <c r="I177" i="8"/>
  <c r="I175" i="8"/>
  <c r="I178" i="8"/>
  <c r="I185" i="8" s="1"/>
  <c r="O84" i="8"/>
  <c r="O112" i="8" s="1"/>
  <c r="S85" i="8"/>
  <c r="S113" i="8" s="1"/>
  <c r="V87" i="8"/>
  <c r="V115" i="8" s="1"/>
  <c r="J90" i="8"/>
  <c r="J118" i="8" s="1"/>
  <c r="M97" i="8"/>
  <c r="Q158" i="8"/>
  <c r="Q165" i="8" s="1"/>
  <c r="N103" i="8"/>
  <c r="N173" i="8" s="1"/>
  <c r="O104" i="8"/>
  <c r="J143" i="8"/>
  <c r="J150" i="8" s="1"/>
  <c r="F141" i="8"/>
  <c r="F148" i="8" s="1"/>
  <c r="E149" i="8"/>
  <c r="U163" i="8"/>
  <c r="K139" i="8"/>
  <c r="K146" i="8" s="1"/>
  <c r="K142" i="8"/>
  <c r="K149" i="8" s="1"/>
  <c r="K140" i="8"/>
  <c r="K147" i="8" s="1"/>
  <c r="K141" i="8"/>
  <c r="K148" i="8" s="1"/>
  <c r="K143" i="8"/>
  <c r="K150" i="8" s="1"/>
  <c r="S139" i="8"/>
  <c r="S146" i="8" s="1"/>
  <c r="S141" i="8"/>
  <c r="S148" i="8" s="1"/>
  <c r="S142" i="8"/>
  <c r="S149" i="8" s="1"/>
  <c r="S140" i="8"/>
  <c r="S147" i="8" s="1"/>
  <c r="F158" i="8"/>
  <c r="F165" i="8" s="1"/>
  <c r="N158" i="8"/>
  <c r="V158" i="8"/>
  <c r="V165" i="8" s="1"/>
  <c r="J178" i="8"/>
  <c r="J185" i="8" s="1"/>
  <c r="J179" i="8"/>
  <c r="J186" i="8" s="1"/>
  <c r="J175" i="8"/>
  <c r="J182" i="8" s="1"/>
  <c r="J177" i="8"/>
  <c r="J184" i="8" s="1"/>
  <c r="J176" i="8"/>
  <c r="R175" i="8"/>
  <c r="G90" i="8"/>
  <c r="G118" i="8" s="1"/>
  <c r="G104" i="8"/>
  <c r="Q156" i="8"/>
  <c r="Q163" i="8" s="1"/>
  <c r="Q159" i="8"/>
  <c r="Q166" i="8" s="1"/>
  <c r="Q160" i="8"/>
  <c r="Q167" i="8" s="1"/>
  <c r="F167" i="8"/>
  <c r="F159" i="8"/>
  <c r="F160" i="8"/>
  <c r="F166" i="8"/>
  <c r="N160" i="8"/>
  <c r="N167" i="8" s="1"/>
  <c r="N165" i="8"/>
  <c r="N157" i="8"/>
  <c r="N164" i="8" s="1"/>
  <c r="N166" i="8"/>
  <c r="V159" i="8"/>
  <c r="V166" i="8" s="1"/>
  <c r="V160" i="8"/>
  <c r="V157" i="8"/>
  <c r="V164" i="8" s="1"/>
  <c r="V167" i="8"/>
  <c r="G100" i="8"/>
  <c r="G86" i="8"/>
  <c r="G114" i="8" s="1"/>
  <c r="O100" i="8"/>
  <c r="O86" i="8"/>
  <c r="O114" i="8" s="1"/>
  <c r="A73" i="8"/>
  <c r="L186" i="8"/>
  <c r="I104" i="8"/>
  <c r="I90" i="8"/>
  <c r="I118" i="8" s="1"/>
  <c r="Q104" i="8"/>
  <c r="Q90" i="8"/>
  <c r="Q118" i="8" s="1"/>
  <c r="E105" i="8"/>
  <c r="E91" i="8"/>
  <c r="M105" i="8"/>
  <c r="M91" i="8"/>
  <c r="U105" i="8"/>
  <c r="U91" i="8"/>
  <c r="K87" i="8"/>
  <c r="K115" i="8" s="1"/>
  <c r="R90" i="8"/>
  <c r="R118" i="8" s="1"/>
  <c r="U97" i="8"/>
  <c r="O102" i="8"/>
  <c r="Q179" i="8"/>
  <c r="Q182" i="8"/>
  <c r="Q186" i="8"/>
  <c r="Q177" i="8"/>
  <c r="Q184" i="8"/>
  <c r="Q178" i="8"/>
  <c r="Q185" i="8" s="1"/>
  <c r="Q175" i="8"/>
  <c r="P141" i="8"/>
  <c r="P148" i="8" s="1"/>
  <c r="R156" i="8"/>
  <c r="R163" i="8" s="1"/>
  <c r="T164" i="8"/>
  <c r="T157" i="8"/>
  <c r="T166" i="8"/>
  <c r="S89" i="8"/>
  <c r="S117" i="8" s="1"/>
  <c r="S103" i="8"/>
  <c r="S173" i="8" s="1"/>
  <c r="P175" i="8"/>
  <c r="P182" i="8" s="1"/>
  <c r="A76" i="8"/>
  <c r="D137" i="8"/>
  <c r="D142" i="8" s="1"/>
  <c r="L140" i="8"/>
  <c r="L147" i="8" s="1"/>
  <c r="I102" i="8"/>
  <c r="I88" i="8"/>
  <c r="I116" i="8" s="1"/>
  <c r="Q102" i="8"/>
  <c r="Q88" i="8"/>
  <c r="Q116" i="8" s="1"/>
  <c r="E183" i="8"/>
  <c r="E175" i="8"/>
  <c r="E182" i="8" s="1"/>
  <c r="M176" i="8"/>
  <c r="M183" i="8" s="1"/>
  <c r="M175" i="8"/>
  <c r="M182" i="8" s="1"/>
  <c r="U184" i="8"/>
  <c r="U175" i="8"/>
  <c r="U182" i="8" s="1"/>
  <c r="F91" i="8"/>
  <c r="F105" i="8"/>
  <c r="V91" i="8"/>
  <c r="V105" i="8"/>
  <c r="I86" i="8"/>
  <c r="I114" i="8" s="1"/>
  <c r="M87" i="8"/>
  <c r="M115" i="8" s="1"/>
  <c r="V97" i="8"/>
  <c r="E99" i="8"/>
  <c r="J100" i="8"/>
  <c r="E140" i="8"/>
  <c r="E147" i="8" s="1"/>
  <c r="M142" i="8"/>
  <c r="M149" i="8" s="1"/>
  <c r="F157" i="8"/>
  <c r="F164" i="8" s="1"/>
  <c r="T160" i="8"/>
  <c r="T167" i="8" s="1"/>
  <c r="D175" i="8"/>
  <c r="L175" i="8"/>
  <c r="L182" i="8" s="1"/>
  <c r="L179" i="8"/>
  <c r="L178" i="8"/>
  <c r="L185" i="8" s="1"/>
  <c r="L176" i="8"/>
  <c r="L183" i="8" s="1"/>
  <c r="L177" i="8"/>
  <c r="L184" i="8" s="1"/>
  <c r="I184" i="8"/>
  <c r="H83" i="8"/>
  <c r="H111" i="8" s="1"/>
  <c r="P83" i="8"/>
  <c r="P111" i="8" s="1"/>
  <c r="E84" i="8"/>
  <c r="E112" i="8" s="1"/>
  <c r="M84" i="8"/>
  <c r="M112" i="8" s="1"/>
  <c r="U84" i="8"/>
  <c r="U112" i="8" s="1"/>
  <c r="J85" i="8"/>
  <c r="J113" i="8" s="1"/>
  <c r="R85" i="8"/>
  <c r="R113" i="8" s="1"/>
  <c r="D87" i="8"/>
  <c r="D115" i="8" s="1"/>
  <c r="L87" i="8"/>
  <c r="L115" i="8" s="1"/>
  <c r="K90" i="8"/>
  <c r="K118" i="8" s="1"/>
  <c r="S90" i="8"/>
  <c r="S118" i="8" s="1"/>
  <c r="H91" i="8"/>
  <c r="P91" i="8"/>
  <c r="D97" i="8"/>
  <c r="L97" i="8"/>
  <c r="T97" i="8"/>
  <c r="H98" i="8"/>
  <c r="H154" i="8" s="1"/>
  <c r="H156" i="8" s="1"/>
  <c r="P98" i="8"/>
  <c r="P154" i="8" s="1"/>
  <c r="P156" i="8" s="1"/>
  <c r="K100" i="8"/>
  <c r="T100" i="8"/>
  <c r="I101" i="8"/>
  <c r="I137" i="8" s="1"/>
  <c r="R101" i="8"/>
  <c r="R137" i="8" s="1"/>
  <c r="R141" i="8" s="1"/>
  <c r="V104" i="8"/>
  <c r="D156" i="8"/>
  <c r="D158" i="8"/>
  <c r="D159" i="8"/>
  <c r="D157" i="8"/>
  <c r="L156" i="8"/>
  <c r="L163" i="8" s="1"/>
  <c r="L159" i="8"/>
  <c r="L166" i="8" s="1"/>
  <c r="L157" i="8"/>
  <c r="L164" i="8" s="1"/>
  <c r="L160" i="8"/>
  <c r="L167" i="8" s="1"/>
  <c r="T156" i="8"/>
  <c r="T163" i="8" s="1"/>
  <c r="A70" i="8"/>
  <c r="A72" i="8"/>
  <c r="A74" i="8"/>
  <c r="G87" i="8"/>
  <c r="G115" i="8" s="1"/>
  <c r="O87" i="8"/>
  <c r="O115" i="8" s="1"/>
  <c r="D88" i="8"/>
  <c r="D116" i="8" s="1"/>
  <c r="L88" i="8"/>
  <c r="L116" i="8" s="1"/>
  <c r="T88" i="8"/>
  <c r="T116" i="8" s="1"/>
  <c r="I89" i="8"/>
  <c r="I117" i="8" s="1"/>
  <c r="K98" i="8"/>
  <c r="K154" i="8" s="1"/>
  <c r="K159" i="8" s="1"/>
  <c r="S98" i="8"/>
  <c r="S154" i="8" s="1"/>
  <c r="S160" i="8" s="1"/>
  <c r="G99" i="8"/>
  <c r="P99" i="8"/>
  <c r="E100" i="8"/>
  <c r="R103" i="8"/>
  <c r="R173" i="8" s="1"/>
  <c r="R177" i="8" s="1"/>
  <c r="P104" i="8"/>
  <c r="F177" i="8"/>
  <c r="N177" i="8"/>
  <c r="V177" i="8"/>
  <c r="P87" i="8"/>
  <c r="P115" i="8" s="1"/>
  <c r="E88" i="8"/>
  <c r="E116" i="8" s="1"/>
  <c r="M88" i="8"/>
  <c r="M116" i="8" s="1"/>
  <c r="U88" i="8"/>
  <c r="U116" i="8" s="1"/>
  <c r="J89" i="8"/>
  <c r="J117" i="8" s="1"/>
  <c r="H99" i="8"/>
  <c r="H104" i="8"/>
  <c r="H140" i="8"/>
  <c r="H147" i="8" s="1"/>
  <c r="P140" i="8"/>
  <c r="P147" i="8" s="1"/>
  <c r="H160" i="8"/>
  <c r="H157" i="8"/>
  <c r="H158" i="8"/>
  <c r="H159" i="8"/>
  <c r="P158" i="8"/>
  <c r="T158" i="8"/>
  <c r="T165" i="8" s="1"/>
  <c r="G179" i="8"/>
  <c r="G186" i="8" s="1"/>
  <c r="O179" i="8"/>
  <c r="O186" i="8" s="1"/>
  <c r="N88" i="8"/>
  <c r="N116" i="8" s="1"/>
  <c r="V88" i="8"/>
  <c r="V116" i="8" s="1"/>
  <c r="T103" i="8"/>
  <c r="T173" i="8" s="1"/>
  <c r="T177" i="8" s="1"/>
  <c r="Q157" i="8"/>
  <c r="Q164" i="8" s="1"/>
  <c r="E176" i="8"/>
  <c r="L89" i="8"/>
  <c r="L117" i="8" s="1"/>
  <c r="J142" i="8"/>
  <c r="J149" i="8" s="1"/>
  <c r="J139" i="8"/>
  <c r="J146" i="8" s="1"/>
  <c r="J140" i="8"/>
  <c r="J147" i="8" s="1"/>
  <c r="R142" i="8"/>
  <c r="D141" i="8"/>
  <c r="L141" i="8"/>
  <c r="L148" i="8" s="1"/>
  <c r="L142" i="8"/>
  <c r="L149" i="8" s="1"/>
  <c r="T141" i="8"/>
  <c r="T148" i="8" s="1"/>
  <c r="T142" i="8"/>
  <c r="T149" i="8" s="1"/>
  <c r="L139" i="8"/>
  <c r="L146" i="8" s="1"/>
  <c r="L143" i="8"/>
  <c r="L150" i="8" s="1"/>
  <c r="R159" i="8"/>
  <c r="R166" i="8" s="1"/>
  <c r="R160" i="8"/>
  <c r="R167" i="8" s="1"/>
  <c r="H179" i="8"/>
  <c r="H186" i="8" s="1"/>
  <c r="H176" i="8"/>
  <c r="H183" i="8" s="1"/>
  <c r="H178" i="8"/>
  <c r="H185" i="8" s="1"/>
  <c r="H177" i="8"/>
  <c r="H184" i="8" s="1"/>
  <c r="P179" i="8"/>
  <c r="P186" i="8" s="1"/>
  <c r="P176" i="8"/>
  <c r="P183" i="8" s="1"/>
  <c r="P178" i="8"/>
  <c r="P185" i="8" s="1"/>
  <c r="P177" i="8"/>
  <c r="P184" i="8" s="1"/>
  <c r="E141" i="8"/>
  <c r="E148" i="8" s="1"/>
  <c r="E139" i="8"/>
  <c r="E146" i="8" s="1"/>
  <c r="M141" i="8"/>
  <c r="M148" i="8" s="1"/>
  <c r="M139" i="8"/>
  <c r="M146" i="8" s="1"/>
  <c r="U141" i="8"/>
  <c r="U148" i="8" s="1"/>
  <c r="U139" i="8"/>
  <c r="U146" i="8" s="1"/>
  <c r="T140" i="8"/>
  <c r="T147" i="8" s="1"/>
  <c r="U142" i="8"/>
  <c r="M143" i="8"/>
  <c r="M150" i="8" s="1"/>
  <c r="S157" i="8"/>
  <c r="R157" i="8"/>
  <c r="R164" i="8" s="1"/>
  <c r="I176" i="8"/>
  <c r="I183" i="8" s="1"/>
  <c r="Q176" i="8"/>
  <c r="Q183" i="8" s="1"/>
  <c r="H175" i="8"/>
  <c r="H182" i="8" s="1"/>
  <c r="G143" i="8"/>
  <c r="G150" i="8" s="1"/>
  <c r="G140" i="8"/>
  <c r="G147" i="8" s="1"/>
  <c r="G141" i="8"/>
  <c r="G148" i="8" s="1"/>
  <c r="O143" i="8"/>
  <c r="O150" i="8" s="1"/>
  <c r="O140" i="8"/>
  <c r="O147" i="8" s="1"/>
  <c r="O141" i="8"/>
  <c r="O148" i="8" s="1"/>
  <c r="D139" i="8"/>
  <c r="D143" i="8"/>
  <c r="E158" i="8"/>
  <c r="E165" i="8" s="1"/>
  <c r="E159" i="8"/>
  <c r="E166" i="8" s="1"/>
  <c r="M158" i="8"/>
  <c r="M165" i="8" s="1"/>
  <c r="M159" i="8"/>
  <c r="M166" i="8" s="1"/>
  <c r="U158" i="8"/>
  <c r="U165" i="8" s="1"/>
  <c r="U159" i="8"/>
  <c r="U166" i="8" s="1"/>
  <c r="U157" i="8"/>
  <c r="U164" i="8" s="1"/>
  <c r="K177" i="8"/>
  <c r="S178" i="8"/>
  <c r="S175" i="8"/>
  <c r="S177" i="8"/>
  <c r="S176" i="8"/>
  <c r="I142" i="8"/>
  <c r="I143" i="8"/>
  <c r="Q142" i="8"/>
  <c r="Q149" i="8" s="1"/>
  <c r="Q143" i="8"/>
  <c r="Q150" i="8" s="1"/>
  <c r="G139" i="8"/>
  <c r="G146" i="8" s="1"/>
  <c r="T139" i="8"/>
  <c r="T146" i="8" s="1"/>
  <c r="M140" i="8"/>
  <c r="M147" i="8" s="1"/>
  <c r="T143" i="8"/>
  <c r="T150" i="8" s="1"/>
  <c r="G160" i="8"/>
  <c r="G167" i="8" s="1"/>
  <c r="O160" i="8"/>
  <c r="O167" i="8" s="1"/>
  <c r="E156" i="8"/>
  <c r="E163" i="8" s="1"/>
  <c r="R158" i="8"/>
  <c r="R165" i="8" s="1"/>
  <c r="E160" i="8"/>
  <c r="E167" i="8" s="1"/>
  <c r="E177" i="8"/>
  <c r="E184" i="8" s="1"/>
  <c r="E179" i="8"/>
  <c r="E186" i="8" s="1"/>
  <c r="E178" i="8"/>
  <c r="E185" i="8" s="1"/>
  <c r="M177" i="8"/>
  <c r="M184" i="8" s="1"/>
  <c r="M179" i="8"/>
  <c r="M186" i="8" s="1"/>
  <c r="M178" i="8"/>
  <c r="M185" i="8" s="1"/>
  <c r="U177" i="8"/>
  <c r="U179" i="8"/>
  <c r="U186" i="8" s="1"/>
  <c r="U178" i="8"/>
  <c r="U185" i="8" s="1"/>
  <c r="U176" i="8"/>
  <c r="U183" i="8" s="1"/>
  <c r="F156" i="8"/>
  <c r="F163" i="8" s="1"/>
  <c r="N156" i="8"/>
  <c r="N163" i="8" s="1"/>
  <c r="V156" i="8"/>
  <c r="V163" i="8" s="1"/>
  <c r="F175" i="8"/>
  <c r="N175" i="8"/>
  <c r="V175" i="8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X163" i="6"/>
  <c r="X182" i="6" s="1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X111" i="6"/>
  <c r="R103" i="6"/>
  <c r="R173" i="6" s="1"/>
  <c r="F100" i="6"/>
  <c r="P91" i="6"/>
  <c r="V105" i="6"/>
  <c r="P105" i="6"/>
  <c r="O105" i="6"/>
  <c r="N91" i="6"/>
  <c r="M91" i="6"/>
  <c r="L91" i="6"/>
  <c r="K91" i="6"/>
  <c r="J105" i="6"/>
  <c r="D91" i="6"/>
  <c r="V90" i="6"/>
  <c r="V118" i="6" s="1"/>
  <c r="U90" i="6"/>
  <c r="U118" i="6" s="1"/>
  <c r="T104" i="6"/>
  <c r="S104" i="6"/>
  <c r="R104" i="6"/>
  <c r="Q104" i="6"/>
  <c r="N104" i="6"/>
  <c r="L90" i="6"/>
  <c r="L118" i="6" s="1"/>
  <c r="K104" i="6"/>
  <c r="J90" i="6"/>
  <c r="J118" i="6" s="1"/>
  <c r="I90" i="6"/>
  <c r="I118" i="6" s="1"/>
  <c r="H104" i="6"/>
  <c r="G90" i="6"/>
  <c r="G118" i="6" s="1"/>
  <c r="F90" i="6"/>
  <c r="F118" i="6" s="1"/>
  <c r="E104" i="6"/>
  <c r="U103" i="6"/>
  <c r="U173" i="6" s="1"/>
  <c r="T89" i="6"/>
  <c r="T117" i="6" s="1"/>
  <c r="R89" i="6"/>
  <c r="R117" i="6" s="1"/>
  <c r="Q89" i="6"/>
  <c r="Q117" i="6" s="1"/>
  <c r="P103" i="6"/>
  <c r="P173" i="6" s="1"/>
  <c r="O103" i="6"/>
  <c r="O173" i="6" s="1"/>
  <c r="N103" i="6"/>
  <c r="N173" i="6" s="1"/>
  <c r="M103" i="6"/>
  <c r="M173" i="6" s="1"/>
  <c r="L103" i="6"/>
  <c r="L173" i="6" s="1"/>
  <c r="J103" i="6"/>
  <c r="J173" i="6" s="1"/>
  <c r="I103" i="6"/>
  <c r="I173" i="6" s="1"/>
  <c r="H89" i="6"/>
  <c r="H117" i="6" s="1"/>
  <c r="G103" i="6"/>
  <c r="G173" i="6" s="1"/>
  <c r="F103" i="6"/>
  <c r="F173" i="6" s="1"/>
  <c r="E103" i="6"/>
  <c r="E173" i="6" s="1"/>
  <c r="D103" i="6"/>
  <c r="V102" i="6"/>
  <c r="U102" i="6"/>
  <c r="T102" i="6"/>
  <c r="S102" i="6"/>
  <c r="R102" i="6"/>
  <c r="Q102" i="6"/>
  <c r="P102" i="6"/>
  <c r="O102" i="6"/>
  <c r="N88" i="6"/>
  <c r="N116" i="6" s="1"/>
  <c r="M88" i="6"/>
  <c r="M116" i="6" s="1"/>
  <c r="L102" i="6"/>
  <c r="K102" i="6"/>
  <c r="J102" i="6"/>
  <c r="I102" i="6"/>
  <c r="H102" i="6"/>
  <c r="G102" i="6"/>
  <c r="F102" i="6"/>
  <c r="E102" i="6"/>
  <c r="D102" i="6"/>
  <c r="V101" i="6"/>
  <c r="V137" i="6" s="1"/>
  <c r="U87" i="6"/>
  <c r="U115" i="6" s="1"/>
  <c r="T101" i="6"/>
  <c r="T137" i="6" s="1"/>
  <c r="S101" i="6"/>
  <c r="S137" i="6" s="1"/>
  <c r="R101" i="6"/>
  <c r="R137" i="6" s="1"/>
  <c r="Q101" i="6"/>
  <c r="Q137" i="6" s="1"/>
  <c r="Q139" i="6" s="1"/>
  <c r="P101" i="6"/>
  <c r="P137" i="6" s="1"/>
  <c r="O101" i="6"/>
  <c r="O137" i="6" s="1"/>
  <c r="N101" i="6"/>
  <c r="N137" i="6" s="1"/>
  <c r="M101" i="6"/>
  <c r="M137" i="6" s="1"/>
  <c r="L87" i="6"/>
  <c r="L115" i="6" s="1"/>
  <c r="K101" i="6"/>
  <c r="K137" i="6" s="1"/>
  <c r="J87" i="6"/>
  <c r="J115" i="6" s="1"/>
  <c r="I87" i="6"/>
  <c r="I115" i="6" s="1"/>
  <c r="H87" i="6"/>
  <c r="H115" i="6" s="1"/>
  <c r="G101" i="6"/>
  <c r="G137" i="6" s="1"/>
  <c r="F101" i="6"/>
  <c r="F137" i="6" s="1"/>
  <c r="E101" i="6"/>
  <c r="E137" i="6" s="1"/>
  <c r="E142" i="6" s="1"/>
  <c r="D101" i="6"/>
  <c r="V100" i="6"/>
  <c r="U100" i="6"/>
  <c r="T100" i="6"/>
  <c r="S100" i="6"/>
  <c r="R100" i="6"/>
  <c r="Q86" i="6"/>
  <c r="Q114" i="6" s="1"/>
  <c r="P100" i="6"/>
  <c r="O100" i="6"/>
  <c r="N100" i="6"/>
  <c r="M100" i="6"/>
  <c r="L100" i="6"/>
  <c r="K100" i="6"/>
  <c r="J100" i="6"/>
  <c r="I100" i="6"/>
  <c r="H86" i="6"/>
  <c r="H114" i="6" s="1"/>
  <c r="G100" i="6"/>
  <c r="F86" i="6"/>
  <c r="F114" i="6" s="1"/>
  <c r="E86" i="6"/>
  <c r="E114" i="6" s="1"/>
  <c r="D86" i="6"/>
  <c r="D114" i="6" s="1"/>
  <c r="V99" i="6"/>
  <c r="U99" i="6"/>
  <c r="T99" i="6"/>
  <c r="S99" i="6"/>
  <c r="R99" i="6"/>
  <c r="Q99" i="6"/>
  <c r="P85" i="6"/>
  <c r="P113" i="6" s="1"/>
  <c r="O99" i="6"/>
  <c r="N99" i="6"/>
  <c r="M99" i="6"/>
  <c r="L99" i="6"/>
  <c r="K99" i="6"/>
  <c r="J99" i="6"/>
  <c r="I99" i="6"/>
  <c r="H99" i="6"/>
  <c r="G99" i="6"/>
  <c r="F99" i="6"/>
  <c r="E99" i="6"/>
  <c r="D85" i="6"/>
  <c r="D113" i="6" s="1"/>
  <c r="V84" i="6"/>
  <c r="V112" i="6" s="1"/>
  <c r="U84" i="6"/>
  <c r="U112" i="6" s="1"/>
  <c r="T98" i="6"/>
  <c r="T154" i="6" s="1"/>
  <c r="S98" i="6"/>
  <c r="S154" i="6" s="1"/>
  <c r="R98" i="6"/>
  <c r="R154" i="6" s="1"/>
  <c r="Q98" i="6"/>
  <c r="Q154" i="6" s="1"/>
  <c r="P98" i="6"/>
  <c r="P154" i="6" s="1"/>
  <c r="O98" i="6"/>
  <c r="O154" i="6" s="1"/>
  <c r="N98" i="6"/>
  <c r="N154" i="6" s="1"/>
  <c r="M98" i="6"/>
  <c r="M154" i="6" s="1"/>
  <c r="L84" i="6"/>
  <c r="L112" i="6" s="1"/>
  <c r="K98" i="6"/>
  <c r="K154" i="6" s="1"/>
  <c r="K157" i="6" s="1"/>
  <c r="J84" i="6"/>
  <c r="J112" i="6" s="1"/>
  <c r="I84" i="6"/>
  <c r="I112" i="6" s="1"/>
  <c r="H98" i="6"/>
  <c r="H154" i="6" s="1"/>
  <c r="G84" i="6"/>
  <c r="G112" i="6" s="1"/>
  <c r="F84" i="6"/>
  <c r="F112" i="6" s="1"/>
  <c r="E98" i="6"/>
  <c r="E154" i="6" s="1"/>
  <c r="D98" i="6"/>
  <c r="V97" i="6"/>
  <c r="U97" i="6"/>
  <c r="T83" i="6"/>
  <c r="T111" i="6" s="1"/>
  <c r="S83" i="6"/>
  <c r="S111" i="6" s="1"/>
  <c r="R83" i="6"/>
  <c r="R111" i="6" s="1"/>
  <c r="Q83" i="6"/>
  <c r="Q111" i="6" s="1"/>
  <c r="P97" i="6"/>
  <c r="O97" i="6"/>
  <c r="N97" i="6"/>
  <c r="M97" i="6"/>
  <c r="L97" i="6"/>
  <c r="K97" i="6"/>
  <c r="J97" i="6"/>
  <c r="I97" i="6"/>
  <c r="H97" i="6"/>
  <c r="G83" i="6"/>
  <c r="G111" i="6" s="1"/>
  <c r="F83" i="6"/>
  <c r="F111" i="6" s="1"/>
  <c r="E83" i="6"/>
  <c r="E111" i="6" s="1"/>
  <c r="D83" i="6"/>
  <c r="D111" i="6" s="1"/>
  <c r="A67" i="6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X165" i="5"/>
  <c r="X184" i="5" s="1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X113" i="5"/>
  <c r="A69" i="5"/>
  <c r="N181" i="10" l="1"/>
  <c r="N188" i="10" s="1"/>
  <c r="T105" i="10"/>
  <c r="T175" i="10" s="1"/>
  <c r="X77" i="10"/>
  <c r="X78" i="10"/>
  <c r="X74" i="10"/>
  <c r="N178" i="10"/>
  <c r="N185" i="10" s="1"/>
  <c r="E161" i="10"/>
  <c r="E168" i="10" s="1"/>
  <c r="F93" i="10"/>
  <c r="J87" i="10"/>
  <c r="J115" i="10" s="1"/>
  <c r="A79" i="10"/>
  <c r="Q92" i="10"/>
  <c r="Q120" i="10" s="1"/>
  <c r="A75" i="10"/>
  <c r="N179" i="10"/>
  <c r="N186" i="10" s="1"/>
  <c r="N180" i="10"/>
  <c r="N187" i="10" s="1"/>
  <c r="A74" i="10"/>
  <c r="A77" i="10"/>
  <c r="A80" i="10" s="1"/>
  <c r="A78" i="10"/>
  <c r="G88" i="10"/>
  <c r="G116" i="10" s="1"/>
  <c r="P106" i="10"/>
  <c r="I103" i="10"/>
  <c r="I139" i="10" s="1"/>
  <c r="X75" i="10"/>
  <c r="N91" i="10"/>
  <c r="N119" i="10" s="1"/>
  <c r="Q177" i="10"/>
  <c r="Q184" i="10" s="1"/>
  <c r="I161" i="10"/>
  <c r="I168" i="10" s="1"/>
  <c r="J143" i="10"/>
  <c r="J150" i="10" s="1"/>
  <c r="I159" i="10"/>
  <c r="J142" i="10"/>
  <c r="Q178" i="10"/>
  <c r="I162" i="10"/>
  <c r="I169" i="10" s="1"/>
  <c r="A106" i="10"/>
  <c r="A101" i="10"/>
  <c r="Q180" i="10"/>
  <c r="Q187" i="10" s="1"/>
  <c r="E181" i="10"/>
  <c r="E188" i="10" s="1"/>
  <c r="G179" i="10"/>
  <c r="G186" i="10" s="1"/>
  <c r="O178" i="10"/>
  <c r="O181" i="10"/>
  <c r="O188" i="10" s="1"/>
  <c r="G178" i="10"/>
  <c r="F159" i="10"/>
  <c r="F166" i="10" s="1"/>
  <c r="F162" i="10"/>
  <c r="F169" i="10" s="1"/>
  <c r="A104" i="10"/>
  <c r="I167" i="10"/>
  <c r="I166" i="10"/>
  <c r="I158" i="10"/>
  <c r="I165" i="10" s="1"/>
  <c r="K158" i="10"/>
  <c r="K165" i="10" s="1"/>
  <c r="A99" i="10"/>
  <c r="J148" i="10"/>
  <c r="J151" i="10"/>
  <c r="J149" i="10"/>
  <c r="J145" i="10"/>
  <c r="J152" i="10" s="1"/>
  <c r="A105" i="10"/>
  <c r="U181" i="10"/>
  <c r="U188" i="10" s="1"/>
  <c r="R185" i="10"/>
  <c r="A102" i="10"/>
  <c r="K160" i="10"/>
  <c r="E179" i="10"/>
  <c r="E186" i="10" s="1"/>
  <c r="E178" i="10"/>
  <c r="E185" i="10" s="1"/>
  <c r="E180" i="10"/>
  <c r="E187" i="10" s="1"/>
  <c r="E184" i="10"/>
  <c r="Q188" i="10"/>
  <c r="Q179" i="10"/>
  <c r="Q186" i="10" s="1"/>
  <c r="Q185" i="10"/>
  <c r="A107" i="10"/>
  <c r="L186" i="10"/>
  <c r="L188" i="10"/>
  <c r="L187" i="10"/>
  <c r="L178" i="10"/>
  <c r="L185" i="10" s="1"/>
  <c r="L184" i="10"/>
  <c r="R181" i="10"/>
  <c r="R188" i="10" s="1"/>
  <c r="H178" i="10"/>
  <c r="H185" i="10" s="1"/>
  <c r="H180" i="10"/>
  <c r="H187" i="10" s="1"/>
  <c r="H177" i="10"/>
  <c r="H184" i="10" s="1"/>
  <c r="H179" i="10"/>
  <c r="H186" i="10" s="1"/>
  <c r="H188" i="10"/>
  <c r="P178" i="10"/>
  <c r="P185" i="10" s="1"/>
  <c r="P180" i="10"/>
  <c r="P187" i="10" s="1"/>
  <c r="P177" i="10"/>
  <c r="P184" i="10" s="1"/>
  <c r="P188" i="10"/>
  <c r="P179" i="10"/>
  <c r="P186" i="10" s="1"/>
  <c r="D181" i="10"/>
  <c r="D188" i="10" s="1"/>
  <c r="D180" i="10"/>
  <c r="A100" i="10"/>
  <c r="O185" i="10"/>
  <c r="O187" i="10"/>
  <c r="O186" i="10"/>
  <c r="O177" i="10"/>
  <c r="O184" i="10" s="1"/>
  <c r="R179" i="10"/>
  <c r="R186" i="10" s="1"/>
  <c r="S165" i="10"/>
  <c r="S167" i="10"/>
  <c r="S168" i="10"/>
  <c r="S162" i="10"/>
  <c r="S169" i="10" s="1"/>
  <c r="S159" i="10"/>
  <c r="S166" i="10" s="1"/>
  <c r="K167" i="10"/>
  <c r="K168" i="10"/>
  <c r="K162" i="10"/>
  <c r="K169" i="10" s="1"/>
  <c r="K159" i="10"/>
  <c r="K166" i="10" s="1"/>
  <c r="D177" i="10"/>
  <c r="D184" i="10" s="1"/>
  <c r="D139" i="10"/>
  <c r="A103" i="10"/>
  <c r="M188" i="10"/>
  <c r="M179" i="10"/>
  <c r="M186" i="10" s="1"/>
  <c r="M187" i="10"/>
  <c r="M178" i="10"/>
  <c r="M185" i="10" s="1"/>
  <c r="M180" i="10"/>
  <c r="M184" i="10"/>
  <c r="R177" i="10"/>
  <c r="R184" i="10" s="1"/>
  <c r="H162" i="10"/>
  <c r="H161" i="10"/>
  <c r="H168" i="10" s="1"/>
  <c r="H169" i="10"/>
  <c r="H159" i="10"/>
  <c r="H166" i="10" s="1"/>
  <c r="H158" i="10"/>
  <c r="H165" i="10" s="1"/>
  <c r="H160" i="10"/>
  <c r="H167" i="10" s="1"/>
  <c r="F167" i="10"/>
  <c r="F161" i="10"/>
  <c r="F168" i="10" s="1"/>
  <c r="F158" i="10"/>
  <c r="F165" i="10" s="1"/>
  <c r="G185" i="10"/>
  <c r="G187" i="10"/>
  <c r="G177" i="10"/>
  <c r="G184" i="10" s="1"/>
  <c r="G188" i="10"/>
  <c r="U179" i="10"/>
  <c r="U186" i="10" s="1"/>
  <c r="U178" i="10"/>
  <c r="U185" i="10" s="1"/>
  <c r="U180" i="10"/>
  <c r="U187" i="10" s="1"/>
  <c r="U184" i="10"/>
  <c r="D186" i="10"/>
  <c r="D187" i="10"/>
  <c r="D178" i="10"/>
  <c r="D185" i="10" s="1"/>
  <c r="R180" i="10"/>
  <c r="R187" i="10" s="1"/>
  <c r="R143" i="8"/>
  <c r="P157" i="8"/>
  <c r="A102" i="8"/>
  <c r="A105" i="8"/>
  <c r="A104" i="8"/>
  <c r="A99" i="8"/>
  <c r="K160" i="8"/>
  <c r="J166" i="8"/>
  <c r="J157" i="8"/>
  <c r="J164" i="8" s="1"/>
  <c r="K179" i="8"/>
  <c r="K186" i="8" s="1"/>
  <c r="K178" i="8"/>
  <c r="K185" i="8" s="1"/>
  <c r="S159" i="8"/>
  <c r="J160" i="8"/>
  <c r="J167" i="8" s="1"/>
  <c r="P160" i="8"/>
  <c r="P167" i="8" s="1"/>
  <c r="H166" i="8"/>
  <c r="H164" i="8"/>
  <c r="H167" i="8"/>
  <c r="H163" i="8"/>
  <c r="H165" i="8"/>
  <c r="R176" i="8"/>
  <c r="A78" i="8"/>
  <c r="S156" i="8"/>
  <c r="K157" i="8"/>
  <c r="K164" i="8" s="1"/>
  <c r="J159" i="8"/>
  <c r="A101" i="8"/>
  <c r="K156" i="8"/>
  <c r="K163" i="8" s="1"/>
  <c r="R182" i="8"/>
  <c r="R184" i="8"/>
  <c r="R185" i="8"/>
  <c r="R183" i="8"/>
  <c r="D150" i="8"/>
  <c r="D149" i="8"/>
  <c r="D146" i="8"/>
  <c r="D148" i="8"/>
  <c r="D140" i="8"/>
  <c r="D147" i="8" s="1"/>
  <c r="S182" i="8"/>
  <c r="S184" i="8"/>
  <c r="S183" i="8"/>
  <c r="S185" i="8"/>
  <c r="S179" i="8"/>
  <c r="S186" i="8" s="1"/>
  <c r="R179" i="8"/>
  <c r="R186" i="8" s="1"/>
  <c r="V176" i="8"/>
  <c r="V183" i="8" s="1"/>
  <c r="V182" i="8"/>
  <c r="V179" i="8"/>
  <c r="V186" i="8" s="1"/>
  <c r="V178" i="8"/>
  <c r="V185" i="8"/>
  <c r="V184" i="8"/>
  <c r="T184" i="8"/>
  <c r="T182" i="8"/>
  <c r="P164" i="8"/>
  <c r="P165" i="8"/>
  <c r="P163" i="8"/>
  <c r="K158" i="8"/>
  <c r="K165" i="8" s="1"/>
  <c r="A100" i="8"/>
  <c r="R148" i="8"/>
  <c r="R149" i="8"/>
  <c r="R150" i="8"/>
  <c r="T178" i="8"/>
  <c r="T185" i="8" s="1"/>
  <c r="R178" i="8"/>
  <c r="D178" i="8"/>
  <c r="D185" i="8" s="1"/>
  <c r="S163" i="8"/>
  <c r="S166" i="8"/>
  <c r="S158" i="8"/>
  <c r="S165" i="8" s="1"/>
  <c r="S167" i="8"/>
  <c r="S164" i="8"/>
  <c r="T175" i="8"/>
  <c r="K182" i="8"/>
  <c r="K184" i="8"/>
  <c r="K167" i="8"/>
  <c r="K166" i="8"/>
  <c r="I165" i="8"/>
  <c r="I156" i="8"/>
  <c r="I163" i="8" s="1"/>
  <c r="I159" i="8"/>
  <c r="I166" i="8" s="1"/>
  <c r="I160" i="8"/>
  <c r="I167" i="8" s="1"/>
  <c r="I158" i="8"/>
  <c r="R140" i="8"/>
  <c r="R147" i="8" s="1"/>
  <c r="I150" i="8"/>
  <c r="I149" i="8"/>
  <c r="I139" i="8"/>
  <c r="I146" i="8" s="1"/>
  <c r="I141" i="8"/>
  <c r="I148" i="8" s="1"/>
  <c r="I140" i="8"/>
  <c r="I147" i="8" s="1"/>
  <c r="T179" i="8"/>
  <c r="T186" i="8" s="1"/>
  <c r="N178" i="8"/>
  <c r="N185" i="8" s="1"/>
  <c r="N182" i="8"/>
  <c r="N176" i="8"/>
  <c r="N183" i="8" s="1"/>
  <c r="N179" i="8"/>
  <c r="N186" i="8" s="1"/>
  <c r="N184" i="8"/>
  <c r="F184" i="8"/>
  <c r="F176" i="8"/>
  <c r="F183" i="8" s="1"/>
  <c r="F178" i="8"/>
  <c r="F185" i="8" s="1"/>
  <c r="F179" i="8"/>
  <c r="F186" i="8" s="1"/>
  <c r="F182" i="8"/>
  <c r="A98" i="8"/>
  <c r="D184" i="8"/>
  <c r="D182" i="8"/>
  <c r="D176" i="8"/>
  <c r="D183" i="8" s="1"/>
  <c r="K176" i="8"/>
  <c r="K183" i="8" s="1"/>
  <c r="J156" i="8"/>
  <c r="J163" i="8" s="1"/>
  <c r="J158" i="8"/>
  <c r="J165" i="8" s="1"/>
  <c r="R139" i="8"/>
  <c r="R146" i="8" s="1"/>
  <c r="I157" i="8"/>
  <c r="I164" i="8" s="1"/>
  <c r="P159" i="8"/>
  <c r="P166" i="8" s="1"/>
  <c r="T176" i="8"/>
  <c r="T183" i="8" s="1"/>
  <c r="D179" i="8"/>
  <c r="D186" i="8" s="1"/>
  <c r="A103" i="8"/>
  <c r="D163" i="8"/>
  <c r="D164" i="8"/>
  <c r="D166" i="8"/>
  <c r="D160" i="8"/>
  <c r="D167" i="8" s="1"/>
  <c r="D165" i="8"/>
  <c r="G179" i="6"/>
  <c r="G177" i="6"/>
  <c r="G184" i="6" s="1"/>
  <c r="K141" i="6"/>
  <c r="O84" i="6"/>
  <c r="O112" i="6" s="1"/>
  <c r="M86" i="6"/>
  <c r="M114" i="6" s="1"/>
  <c r="K88" i="6"/>
  <c r="K116" i="6" s="1"/>
  <c r="J91" i="6"/>
  <c r="E100" i="6"/>
  <c r="Q103" i="6"/>
  <c r="Q173" i="6" s="1"/>
  <c r="Q179" i="6" s="1"/>
  <c r="Q186" i="6" s="1"/>
  <c r="P84" i="6"/>
  <c r="P112" i="6" s="1"/>
  <c r="T84" i="6"/>
  <c r="T112" i="6" s="1"/>
  <c r="R86" i="6"/>
  <c r="R114" i="6" s="1"/>
  <c r="P88" i="6"/>
  <c r="P116" i="6" s="1"/>
  <c r="V91" i="6"/>
  <c r="H100" i="6"/>
  <c r="T103" i="6"/>
  <c r="T173" i="6" s="1"/>
  <c r="T179" i="6" s="1"/>
  <c r="T186" i="6" s="1"/>
  <c r="N86" i="6"/>
  <c r="N114" i="6" s="1"/>
  <c r="G85" i="6"/>
  <c r="G113" i="6" s="1"/>
  <c r="E87" i="6"/>
  <c r="E115" i="6" s="1"/>
  <c r="V88" i="6"/>
  <c r="V116" i="6" s="1"/>
  <c r="G97" i="6"/>
  <c r="Q100" i="6"/>
  <c r="I104" i="6"/>
  <c r="E140" i="6"/>
  <c r="Q140" i="6"/>
  <c r="H85" i="6"/>
  <c r="H113" i="6" s="1"/>
  <c r="F87" i="6"/>
  <c r="F115" i="6" s="1"/>
  <c r="D89" i="6"/>
  <c r="D117" i="6" s="1"/>
  <c r="R97" i="6"/>
  <c r="I101" i="6"/>
  <c r="I137" i="6" s="1"/>
  <c r="I143" i="6" s="1"/>
  <c r="I150" i="6" s="1"/>
  <c r="U104" i="6"/>
  <c r="A77" i="6"/>
  <c r="I85" i="6"/>
  <c r="I113" i="6" s="1"/>
  <c r="G87" i="6"/>
  <c r="G115" i="6" s="1"/>
  <c r="E89" i="6"/>
  <c r="E117" i="6" s="1"/>
  <c r="S97" i="6"/>
  <c r="J101" i="6"/>
  <c r="J137" i="6" s="1"/>
  <c r="J140" i="6" s="1"/>
  <c r="V104" i="6"/>
  <c r="M85" i="6"/>
  <c r="M113" i="6" s="1"/>
  <c r="K87" i="6"/>
  <c r="K115" i="6" s="1"/>
  <c r="T97" i="6"/>
  <c r="L101" i="6"/>
  <c r="L137" i="6" s="1"/>
  <c r="L139" i="6" s="1"/>
  <c r="D105" i="6"/>
  <c r="S85" i="6"/>
  <c r="S113" i="6" s="1"/>
  <c r="Q87" i="6"/>
  <c r="Q115" i="6" s="1"/>
  <c r="I98" i="6"/>
  <c r="I154" i="6" s="1"/>
  <c r="U101" i="6"/>
  <c r="U137" i="6" s="1"/>
  <c r="U141" i="6" s="1"/>
  <c r="U148" i="6" s="1"/>
  <c r="M105" i="6"/>
  <c r="L88" i="6"/>
  <c r="L116" i="6" s="1"/>
  <c r="T85" i="6"/>
  <c r="T113" i="6" s="1"/>
  <c r="R87" i="6"/>
  <c r="R115" i="6" s="1"/>
  <c r="H90" i="6"/>
  <c r="H118" i="6" s="1"/>
  <c r="U98" i="6"/>
  <c r="U154" i="6" s="1"/>
  <c r="U156" i="6" s="1"/>
  <c r="U163" i="6" s="1"/>
  <c r="M102" i="6"/>
  <c r="Q158" i="6"/>
  <c r="Q165" i="6" s="1"/>
  <c r="D84" i="6"/>
  <c r="D112" i="6" s="1"/>
  <c r="U85" i="6"/>
  <c r="U113" i="6" s="1"/>
  <c r="S87" i="6"/>
  <c r="S115" i="6" s="1"/>
  <c r="R90" i="6"/>
  <c r="R118" i="6" s="1"/>
  <c r="V98" i="6"/>
  <c r="V154" i="6" s="1"/>
  <c r="N102" i="6"/>
  <c r="Q141" i="6"/>
  <c r="Q148" i="6" s="1"/>
  <c r="H84" i="6"/>
  <c r="H112" i="6" s="1"/>
  <c r="D88" i="6"/>
  <c r="D116" i="6" s="1"/>
  <c r="S90" i="6"/>
  <c r="S118" i="6" s="1"/>
  <c r="D99" i="6"/>
  <c r="N84" i="6"/>
  <c r="N112" i="6" s="1"/>
  <c r="L86" i="6"/>
  <c r="L114" i="6" s="1"/>
  <c r="J88" i="6"/>
  <c r="J116" i="6" s="1"/>
  <c r="T90" i="6"/>
  <c r="T118" i="6" s="1"/>
  <c r="Q142" i="6"/>
  <c r="Q149" i="6" s="1"/>
  <c r="O178" i="6"/>
  <c r="O185" i="6" s="1"/>
  <c r="O176" i="6"/>
  <c r="O183" i="6" s="1"/>
  <c r="F142" i="6"/>
  <c r="F149" i="6" s="1"/>
  <c r="F140" i="6"/>
  <c r="F147" i="6" s="1"/>
  <c r="R142" i="6"/>
  <c r="R149" i="6" s="1"/>
  <c r="R140" i="6"/>
  <c r="R147" i="6" s="1"/>
  <c r="D173" i="6"/>
  <c r="P175" i="6"/>
  <c r="P182" i="6" s="1"/>
  <c r="P178" i="6"/>
  <c r="P185" i="6" s="1"/>
  <c r="P176" i="6"/>
  <c r="P183" i="6" s="1"/>
  <c r="S142" i="6"/>
  <c r="S149" i="6" s="1"/>
  <c r="S140" i="6"/>
  <c r="S147" i="6" s="1"/>
  <c r="S139" i="6"/>
  <c r="S146" i="6" s="1"/>
  <c r="R158" i="6"/>
  <c r="R165" i="6" s="1"/>
  <c r="R160" i="6"/>
  <c r="R167" i="6" s="1"/>
  <c r="R156" i="6"/>
  <c r="R163" i="6" s="1"/>
  <c r="H160" i="6"/>
  <c r="H167" i="6" s="1"/>
  <c r="H156" i="6"/>
  <c r="H163" i="6" s="1"/>
  <c r="H158" i="6"/>
  <c r="H165" i="6" s="1"/>
  <c r="T160" i="6"/>
  <c r="T167" i="6" s="1"/>
  <c r="T156" i="6"/>
  <c r="T163" i="6" s="1"/>
  <c r="T158" i="6"/>
  <c r="T165" i="6" s="1"/>
  <c r="G142" i="6"/>
  <c r="G149" i="6" s="1"/>
  <c r="G139" i="6"/>
  <c r="G146" i="6" s="1"/>
  <c r="G140" i="6"/>
  <c r="G147" i="6" s="1"/>
  <c r="L179" i="6"/>
  <c r="L186" i="6" s="1"/>
  <c r="L177" i="6"/>
  <c r="L184" i="6" s="1"/>
  <c r="L175" i="6"/>
  <c r="L182" i="6" s="1"/>
  <c r="O139" i="6"/>
  <c r="O146" i="6" s="1"/>
  <c r="O143" i="6"/>
  <c r="O150" i="6" s="1"/>
  <c r="O141" i="6"/>
  <c r="O148" i="6" s="1"/>
  <c r="M175" i="6"/>
  <c r="M182" i="6" s="1"/>
  <c r="M178" i="6"/>
  <c r="M185" i="6" s="1"/>
  <c r="S156" i="6"/>
  <c r="S163" i="6" s="1"/>
  <c r="V142" i="6"/>
  <c r="V149" i="6" s="1"/>
  <c r="V140" i="6"/>
  <c r="V147" i="6" s="1"/>
  <c r="V143" i="6"/>
  <c r="V150" i="6" s="1"/>
  <c r="P139" i="6"/>
  <c r="P146" i="6" s="1"/>
  <c r="P142" i="6"/>
  <c r="P149" i="6" s="1"/>
  <c r="N177" i="6"/>
  <c r="N184" i="6" s="1"/>
  <c r="N178" i="6"/>
  <c r="N185" i="6" s="1"/>
  <c r="N175" i="6"/>
  <c r="N182" i="6" s="1"/>
  <c r="M141" i="6"/>
  <c r="M148" i="6" s="1"/>
  <c r="R177" i="6"/>
  <c r="R184" i="6" s="1"/>
  <c r="R175" i="6"/>
  <c r="R182" i="6" s="1"/>
  <c r="R178" i="6"/>
  <c r="R185" i="6" s="1"/>
  <c r="R176" i="6"/>
  <c r="R183" i="6" s="1"/>
  <c r="J177" i="6"/>
  <c r="J184" i="6" s="1"/>
  <c r="J83" i="6"/>
  <c r="J111" i="6" s="1"/>
  <c r="A70" i="6"/>
  <c r="O83" i="6"/>
  <c r="O111" i="6" s="1"/>
  <c r="H83" i="6"/>
  <c r="H111" i="6" s="1"/>
  <c r="M84" i="6"/>
  <c r="M112" i="6" s="1"/>
  <c r="F85" i="6"/>
  <c r="F113" i="6" s="1"/>
  <c r="R85" i="6"/>
  <c r="R113" i="6" s="1"/>
  <c r="K86" i="6"/>
  <c r="K114" i="6" s="1"/>
  <c r="D87" i="6"/>
  <c r="D115" i="6" s="1"/>
  <c r="P87" i="6"/>
  <c r="P115" i="6" s="1"/>
  <c r="I88" i="6"/>
  <c r="I116" i="6" s="1"/>
  <c r="U88" i="6"/>
  <c r="U116" i="6" s="1"/>
  <c r="P89" i="6"/>
  <c r="P117" i="6" s="1"/>
  <c r="Q90" i="6"/>
  <c r="Q118" i="6" s="1"/>
  <c r="O91" i="6"/>
  <c r="Q97" i="6"/>
  <c r="D100" i="6"/>
  <c r="H101" i="6"/>
  <c r="H137" i="6" s="1"/>
  <c r="H142" i="6" s="1"/>
  <c r="O142" i="6"/>
  <c r="O149" i="6" s="1"/>
  <c r="M143" i="6"/>
  <c r="M150" i="6" s="1"/>
  <c r="E179" i="6"/>
  <c r="E186" i="6" s="1"/>
  <c r="E177" i="6"/>
  <c r="E184" i="6" s="1"/>
  <c r="E175" i="6"/>
  <c r="E182" i="6" s="1"/>
  <c r="E178" i="6"/>
  <c r="E185" i="6" s="1"/>
  <c r="E176" i="6"/>
  <c r="M90" i="6"/>
  <c r="M118" i="6" s="1"/>
  <c r="M104" i="6"/>
  <c r="P140" i="6"/>
  <c r="P147" i="6" s="1"/>
  <c r="M160" i="6"/>
  <c r="M167" i="6" s="1"/>
  <c r="M158" i="6"/>
  <c r="M165" i="6" s="1"/>
  <c r="M156" i="6"/>
  <c r="M163" i="6" s="1"/>
  <c r="M157" i="6"/>
  <c r="M164" i="6" s="1"/>
  <c r="O159" i="6"/>
  <c r="O166" i="6" s="1"/>
  <c r="A73" i="6"/>
  <c r="G105" i="6"/>
  <c r="G91" i="6"/>
  <c r="U89" i="6"/>
  <c r="U117" i="6" s="1"/>
  <c r="F143" i="6"/>
  <c r="F150" i="6" s="1"/>
  <c r="O158" i="6"/>
  <c r="O165" i="6" s="1"/>
  <c r="D154" i="6"/>
  <c r="D157" i="6" s="1"/>
  <c r="D90" i="6"/>
  <c r="D118" i="6" s="1"/>
  <c r="D104" i="6"/>
  <c r="P90" i="6"/>
  <c r="P118" i="6" s="1"/>
  <c r="P104" i="6"/>
  <c r="H105" i="6"/>
  <c r="H91" i="6"/>
  <c r="T105" i="6"/>
  <c r="T91" i="6"/>
  <c r="L83" i="6"/>
  <c r="L111" i="6" s="1"/>
  <c r="E84" i="6"/>
  <c r="E112" i="6" s="1"/>
  <c r="Q84" i="6"/>
  <c r="Q112" i="6" s="1"/>
  <c r="J85" i="6"/>
  <c r="J113" i="6" s="1"/>
  <c r="V85" i="6"/>
  <c r="V113" i="6" s="1"/>
  <c r="O86" i="6"/>
  <c r="O114" i="6" s="1"/>
  <c r="T87" i="6"/>
  <c r="T115" i="6" s="1"/>
  <c r="F89" i="6"/>
  <c r="F117" i="6" s="1"/>
  <c r="E90" i="6"/>
  <c r="E118" i="6" s="1"/>
  <c r="D97" i="6"/>
  <c r="F98" i="6"/>
  <c r="F154" i="6" s="1"/>
  <c r="F159" i="6" s="1"/>
  <c r="F104" i="6"/>
  <c r="G143" i="6"/>
  <c r="G150" i="6" s="1"/>
  <c r="S143" i="6"/>
  <c r="S150" i="6" s="1"/>
  <c r="P156" i="6"/>
  <c r="P163" i="6" s="1"/>
  <c r="M159" i="6"/>
  <c r="M166" i="6" s="1"/>
  <c r="I175" i="6"/>
  <c r="I182" i="6" s="1"/>
  <c r="I178" i="6"/>
  <c r="I185" i="6" s="1"/>
  <c r="I176" i="6"/>
  <c r="I183" i="6" s="1"/>
  <c r="I179" i="6"/>
  <c r="I186" i="6" s="1"/>
  <c r="U175" i="6"/>
  <c r="U182" i="6" s="1"/>
  <c r="U178" i="6"/>
  <c r="U185" i="6" s="1"/>
  <c r="U176" i="6"/>
  <c r="U179" i="6"/>
  <c r="U186" i="6" s="1"/>
  <c r="I177" i="6"/>
  <c r="Q105" i="6"/>
  <c r="Q91" i="6"/>
  <c r="V89" i="6"/>
  <c r="V117" i="6" s="1"/>
  <c r="V103" i="6"/>
  <c r="V173" i="6" s="1"/>
  <c r="V179" i="6" s="1"/>
  <c r="V83" i="6"/>
  <c r="V111" i="6" s="1"/>
  <c r="J147" i="6"/>
  <c r="O90" i="6"/>
  <c r="O118" i="6" s="1"/>
  <c r="O104" i="6"/>
  <c r="E149" i="6"/>
  <c r="E147" i="6"/>
  <c r="Q146" i="6"/>
  <c r="Q147" i="6"/>
  <c r="I105" i="6"/>
  <c r="I91" i="6"/>
  <c r="U105" i="6"/>
  <c r="U91" i="6"/>
  <c r="M83" i="6"/>
  <c r="M111" i="6" s="1"/>
  <c r="R84" i="6"/>
  <c r="R112" i="6" s="1"/>
  <c r="K85" i="6"/>
  <c r="K113" i="6" s="1"/>
  <c r="P86" i="6"/>
  <c r="P114" i="6" s="1"/>
  <c r="G89" i="6"/>
  <c r="G117" i="6" s="1"/>
  <c r="E97" i="6"/>
  <c r="G98" i="6"/>
  <c r="G154" i="6" s="1"/>
  <c r="G159" i="6" s="1"/>
  <c r="G104" i="6"/>
  <c r="K105" i="6"/>
  <c r="D137" i="6"/>
  <c r="D143" i="6" s="1"/>
  <c r="H143" i="6"/>
  <c r="T143" i="6"/>
  <c r="T150" i="6" s="1"/>
  <c r="T141" i="6"/>
  <c r="T148" i="6" s="1"/>
  <c r="T139" i="6"/>
  <c r="T146" i="6" s="1"/>
  <c r="T140" i="6"/>
  <c r="T147" i="6" s="1"/>
  <c r="J142" i="6"/>
  <c r="J149" i="6" s="1"/>
  <c r="E156" i="6"/>
  <c r="E163" i="6" s="1"/>
  <c r="E159" i="6"/>
  <c r="E166" i="6" s="1"/>
  <c r="E157" i="6"/>
  <c r="E164" i="6" s="1"/>
  <c r="E160" i="6"/>
  <c r="E167" i="6" s="1"/>
  <c r="Q156" i="6"/>
  <c r="Q163" i="6" s="1"/>
  <c r="Q159" i="6"/>
  <c r="Q166" i="6" s="1"/>
  <c r="Q157" i="6"/>
  <c r="Q164" i="6" s="1"/>
  <c r="Q160" i="6"/>
  <c r="Q167" i="6" s="1"/>
  <c r="J178" i="6"/>
  <c r="J185" i="6" s="1"/>
  <c r="R105" i="6"/>
  <c r="R91" i="6"/>
  <c r="A76" i="6"/>
  <c r="R143" i="6"/>
  <c r="R150" i="6" s="1"/>
  <c r="U183" i="6"/>
  <c r="N83" i="6"/>
  <c r="N111" i="6" s="1"/>
  <c r="S84" i="6"/>
  <c r="S112" i="6" s="1"/>
  <c r="L85" i="6"/>
  <c r="L113" i="6" s="1"/>
  <c r="V87" i="6"/>
  <c r="V115" i="6" s="1"/>
  <c r="O88" i="6"/>
  <c r="O116" i="6" s="1"/>
  <c r="I89" i="6"/>
  <c r="I117" i="6" s="1"/>
  <c r="F97" i="6"/>
  <c r="L105" i="6"/>
  <c r="U142" i="6"/>
  <c r="U149" i="6" s="1"/>
  <c r="U140" i="6"/>
  <c r="U147" i="6" s="1"/>
  <c r="R159" i="6"/>
  <c r="R166" i="6" s="1"/>
  <c r="J175" i="6"/>
  <c r="J182" i="6" s="1"/>
  <c r="U177" i="6"/>
  <c r="U184" i="6" s="1"/>
  <c r="E105" i="6"/>
  <c r="E91" i="6"/>
  <c r="U83" i="6"/>
  <c r="U111" i="6" s="1"/>
  <c r="F177" i="6"/>
  <c r="F184" i="6" s="1"/>
  <c r="F175" i="6"/>
  <c r="F182" i="6" s="1"/>
  <c r="F178" i="6"/>
  <c r="F185" i="6" s="1"/>
  <c r="F176" i="6"/>
  <c r="F183" i="6" s="1"/>
  <c r="N158" i="6"/>
  <c r="N165" i="6" s="1"/>
  <c r="N156" i="6"/>
  <c r="N163" i="6" s="1"/>
  <c r="N159" i="6"/>
  <c r="N166" i="6" s="1"/>
  <c r="N157" i="6"/>
  <c r="A72" i="6"/>
  <c r="E183" i="6"/>
  <c r="V141" i="6"/>
  <c r="V148" i="6" s="1"/>
  <c r="P83" i="6"/>
  <c r="P111" i="6" s="1"/>
  <c r="N85" i="6"/>
  <c r="N113" i="6" s="1"/>
  <c r="G86" i="6"/>
  <c r="G114" i="6" s="1"/>
  <c r="S86" i="6"/>
  <c r="S114" i="6" s="1"/>
  <c r="E88" i="6"/>
  <c r="E116" i="6" s="1"/>
  <c r="Q88" i="6"/>
  <c r="Q116" i="6" s="1"/>
  <c r="L89" i="6"/>
  <c r="L117" i="6" s="1"/>
  <c r="J98" i="6"/>
  <c r="J154" i="6" s="1"/>
  <c r="J157" i="6" s="1"/>
  <c r="J104" i="6"/>
  <c r="N105" i="6"/>
  <c r="K139" i="6"/>
  <c r="K146" i="6" s="1"/>
  <c r="E139" i="6"/>
  <c r="E146" i="6" s="1"/>
  <c r="T142" i="6"/>
  <c r="T149" i="6" s="1"/>
  <c r="H159" i="6"/>
  <c r="H166" i="6" s="1"/>
  <c r="T159" i="6"/>
  <c r="T166" i="6" s="1"/>
  <c r="N160" i="6"/>
  <c r="N167" i="6" s="1"/>
  <c r="M176" i="6"/>
  <c r="M183" i="6" s="1"/>
  <c r="K89" i="6"/>
  <c r="K117" i="6" s="1"/>
  <c r="K103" i="6"/>
  <c r="K173" i="6" s="1"/>
  <c r="K178" i="6" s="1"/>
  <c r="L178" i="6"/>
  <c r="L185" i="6" s="1"/>
  <c r="O85" i="6"/>
  <c r="O113" i="6" s="1"/>
  <c r="T86" i="6"/>
  <c r="T114" i="6" s="1"/>
  <c r="M87" i="6"/>
  <c r="M115" i="6" s="1"/>
  <c r="F88" i="6"/>
  <c r="F116" i="6" s="1"/>
  <c r="R88" i="6"/>
  <c r="R116" i="6" s="1"/>
  <c r="M89" i="6"/>
  <c r="M117" i="6" s="1"/>
  <c r="L98" i="6"/>
  <c r="L154" i="6" s="1"/>
  <c r="L158" i="6" s="1"/>
  <c r="P99" i="6"/>
  <c r="H103" i="6"/>
  <c r="H173" i="6" s="1"/>
  <c r="H178" i="6" s="1"/>
  <c r="L104" i="6"/>
  <c r="E141" i="6"/>
  <c r="E148" i="6" s="1"/>
  <c r="E158" i="6"/>
  <c r="E165" i="6" s="1"/>
  <c r="O160" i="6"/>
  <c r="O167" i="6" s="1"/>
  <c r="N176" i="6"/>
  <c r="N183" i="6" s="1"/>
  <c r="F179" i="6"/>
  <c r="F186" i="6" s="1"/>
  <c r="I184" i="6"/>
  <c r="N164" i="6"/>
  <c r="V158" i="6"/>
  <c r="V165" i="6" s="1"/>
  <c r="K83" i="6"/>
  <c r="K111" i="6" s="1"/>
  <c r="A69" i="6"/>
  <c r="A75" i="6"/>
  <c r="J89" i="6"/>
  <c r="J117" i="6" s="1"/>
  <c r="O157" i="6"/>
  <c r="O164" i="6" s="1"/>
  <c r="K84" i="6"/>
  <c r="K112" i="6" s="1"/>
  <c r="I86" i="6"/>
  <c r="I114" i="6" s="1"/>
  <c r="U86" i="6"/>
  <c r="U114" i="6" s="1"/>
  <c r="N87" i="6"/>
  <c r="N115" i="6" s="1"/>
  <c r="G88" i="6"/>
  <c r="G116" i="6" s="1"/>
  <c r="S88" i="6"/>
  <c r="S116" i="6" s="1"/>
  <c r="N89" i="6"/>
  <c r="N117" i="6" s="1"/>
  <c r="K90" i="6"/>
  <c r="K118" i="6" s="1"/>
  <c r="M142" i="6"/>
  <c r="M149" i="6" s="1"/>
  <c r="M139" i="6"/>
  <c r="M146" i="6" s="1"/>
  <c r="V157" i="6"/>
  <c r="V164" i="6" s="1"/>
  <c r="O179" i="6"/>
  <c r="O186" i="6" s="1"/>
  <c r="I83" i="6"/>
  <c r="I111" i="6" s="1"/>
  <c r="F105" i="6"/>
  <c r="F91" i="6"/>
  <c r="S105" i="6"/>
  <c r="S91" i="6"/>
  <c r="S159" i="6"/>
  <c r="S166" i="6" s="1"/>
  <c r="K164" i="6"/>
  <c r="K159" i="6"/>
  <c r="K166" i="6" s="1"/>
  <c r="A71" i="6"/>
  <c r="K148" i="6"/>
  <c r="A74" i="6"/>
  <c r="G186" i="6"/>
  <c r="S89" i="6"/>
  <c r="S117" i="6" s="1"/>
  <c r="S103" i="6"/>
  <c r="S173" i="6" s="1"/>
  <c r="S178" i="6" s="1"/>
  <c r="E85" i="6"/>
  <c r="E113" i="6" s="1"/>
  <c r="Q85" i="6"/>
  <c r="Q113" i="6" s="1"/>
  <c r="J86" i="6"/>
  <c r="J114" i="6" s="1"/>
  <c r="V86" i="6"/>
  <c r="V114" i="6" s="1"/>
  <c r="O87" i="6"/>
  <c r="O115" i="6" s="1"/>
  <c r="H88" i="6"/>
  <c r="H116" i="6" s="1"/>
  <c r="T88" i="6"/>
  <c r="T116" i="6" s="1"/>
  <c r="O89" i="6"/>
  <c r="O117" i="6" s="1"/>
  <c r="N90" i="6"/>
  <c r="N118" i="6" s="1"/>
  <c r="N142" i="6"/>
  <c r="N149" i="6" s="1"/>
  <c r="N140" i="6"/>
  <c r="N147" i="6" s="1"/>
  <c r="N143" i="6"/>
  <c r="N150" i="6" s="1"/>
  <c r="N141" i="6"/>
  <c r="N148" i="6" s="1"/>
  <c r="N139" i="6"/>
  <c r="N146" i="6" s="1"/>
  <c r="J143" i="6"/>
  <c r="J150" i="6" s="1"/>
  <c r="K160" i="6"/>
  <c r="K167" i="6" s="1"/>
  <c r="P158" i="6"/>
  <c r="P165" i="6" s="1"/>
  <c r="P179" i="6"/>
  <c r="P186" i="6" s="1"/>
  <c r="G176" i="6"/>
  <c r="G183" i="6" s="1"/>
  <c r="R179" i="6"/>
  <c r="R186" i="6" s="1"/>
  <c r="K143" i="6"/>
  <c r="K150" i="6" s="1"/>
  <c r="P160" i="6"/>
  <c r="P167" i="6" s="1"/>
  <c r="S158" i="6"/>
  <c r="S165" i="6" s="1"/>
  <c r="J179" i="6"/>
  <c r="J186" i="6" s="1"/>
  <c r="F139" i="6"/>
  <c r="F146" i="6" s="1"/>
  <c r="R139" i="6"/>
  <c r="R146" i="6" s="1"/>
  <c r="K140" i="6"/>
  <c r="K147" i="6" s="1"/>
  <c r="P141" i="6"/>
  <c r="P148" i="6" s="1"/>
  <c r="K156" i="6"/>
  <c r="K163" i="6" s="1"/>
  <c r="P157" i="6"/>
  <c r="P164" i="6" s="1"/>
  <c r="S160" i="6"/>
  <c r="S167" i="6" s="1"/>
  <c r="O175" i="6"/>
  <c r="O182" i="6" s="1"/>
  <c r="T176" i="6"/>
  <c r="T183" i="6" s="1"/>
  <c r="M177" i="6"/>
  <c r="M184" i="6" s="1"/>
  <c r="G178" i="6"/>
  <c r="G185" i="6" s="1"/>
  <c r="M140" i="6"/>
  <c r="M147" i="6" s="1"/>
  <c r="F141" i="6"/>
  <c r="F148" i="6" s="1"/>
  <c r="R141" i="6"/>
  <c r="R148" i="6" s="1"/>
  <c r="K142" i="6"/>
  <c r="K149" i="6" s="1"/>
  <c r="P143" i="6"/>
  <c r="P150" i="6" s="1"/>
  <c r="R157" i="6"/>
  <c r="R164" i="6" s="1"/>
  <c r="K158" i="6"/>
  <c r="K165" i="6" s="1"/>
  <c r="P159" i="6"/>
  <c r="P166" i="6" s="1"/>
  <c r="I160" i="6"/>
  <c r="I167" i="6" s="1"/>
  <c r="J176" i="6"/>
  <c r="J183" i="6" s="1"/>
  <c r="O177" i="6"/>
  <c r="O184" i="6" s="1"/>
  <c r="M179" i="6"/>
  <c r="M186" i="6" s="1"/>
  <c r="G141" i="6"/>
  <c r="G148" i="6" s="1"/>
  <c r="S141" i="6"/>
  <c r="S148" i="6" s="1"/>
  <c r="E143" i="6"/>
  <c r="E150" i="6" s="1"/>
  <c r="Q143" i="6"/>
  <c r="Q150" i="6" s="1"/>
  <c r="S157" i="6"/>
  <c r="S164" i="6" s="1"/>
  <c r="J160" i="6"/>
  <c r="V160" i="6"/>
  <c r="V167" i="6" s="1"/>
  <c r="P177" i="6"/>
  <c r="P184" i="6" s="1"/>
  <c r="N179" i="6"/>
  <c r="N186" i="6" s="1"/>
  <c r="V139" i="6"/>
  <c r="V146" i="6" s="1"/>
  <c r="O140" i="6"/>
  <c r="O147" i="6" s="1"/>
  <c r="O156" i="6"/>
  <c r="O163" i="6" s="1"/>
  <c r="H157" i="6"/>
  <c r="H164" i="6" s="1"/>
  <c r="T157" i="6"/>
  <c r="T164" i="6" s="1"/>
  <c r="G175" i="6"/>
  <c r="G182" i="6" s="1"/>
  <c r="L176" i="6"/>
  <c r="L183" i="6" s="1"/>
  <c r="I145" i="10" l="1"/>
  <c r="I152" i="10" s="1"/>
  <c r="I142" i="10"/>
  <c r="I149" i="10" s="1"/>
  <c r="I141" i="10"/>
  <c r="I148" i="10" s="1"/>
  <c r="I143" i="10"/>
  <c r="I150" i="10" s="1"/>
  <c r="I144" i="10"/>
  <c r="I151" i="10" s="1"/>
  <c r="T178" i="10"/>
  <c r="T185" i="10" s="1"/>
  <c r="T177" i="10"/>
  <c r="T184" i="10" s="1"/>
  <c r="T180" i="10"/>
  <c r="T187" i="10" s="1"/>
  <c r="T181" i="10"/>
  <c r="T188" i="10" s="1"/>
  <c r="T179" i="10"/>
  <c r="T186" i="10" s="1"/>
  <c r="A108" i="10"/>
  <c r="A109" i="10" s="1"/>
  <c r="A110" i="10" s="1"/>
  <c r="D144" i="10"/>
  <c r="D151" i="10" s="1"/>
  <c r="D145" i="10"/>
  <c r="D152" i="10" s="1"/>
  <c r="D142" i="10"/>
  <c r="D149" i="10" s="1"/>
  <c r="D143" i="10"/>
  <c r="D150" i="10" s="1"/>
  <c r="D141" i="10"/>
  <c r="D148" i="10" s="1"/>
  <c r="A106" i="8"/>
  <c r="K179" i="6"/>
  <c r="U139" i="6"/>
  <c r="U146" i="6" s="1"/>
  <c r="U143" i="6"/>
  <c r="U150" i="6" s="1"/>
  <c r="T177" i="6"/>
  <c r="T184" i="6" s="1"/>
  <c r="Q178" i="6"/>
  <c r="Q185" i="6" s="1"/>
  <c r="I141" i="6"/>
  <c r="I148" i="6" s="1"/>
  <c r="H141" i="6"/>
  <c r="H148" i="6" s="1"/>
  <c r="I139" i="6"/>
  <c r="I146" i="6" s="1"/>
  <c r="L140" i="6"/>
  <c r="L147" i="6" s="1"/>
  <c r="U157" i="6"/>
  <c r="U164" i="6" s="1"/>
  <c r="V178" i="6"/>
  <c r="V185" i="6" s="1"/>
  <c r="L143" i="6"/>
  <c r="L150" i="6" s="1"/>
  <c r="V176" i="6"/>
  <c r="V183" i="6" s="1"/>
  <c r="H140" i="6"/>
  <c r="D140" i="6"/>
  <c r="D147" i="6" s="1"/>
  <c r="H139" i="6"/>
  <c r="H146" i="6" s="1"/>
  <c r="I157" i="6"/>
  <c r="I164" i="6" s="1"/>
  <c r="K176" i="6"/>
  <c r="K183" i="6" s="1"/>
  <c r="D160" i="6"/>
  <c r="U160" i="6"/>
  <c r="U167" i="6" s="1"/>
  <c r="D141" i="6"/>
  <c r="A105" i="6"/>
  <c r="S175" i="6"/>
  <c r="G157" i="6"/>
  <c r="G164" i="6" s="1"/>
  <c r="A99" i="6"/>
  <c r="Q176" i="6"/>
  <c r="Q183" i="6" s="1"/>
  <c r="D159" i="6"/>
  <c r="D166" i="6" s="1"/>
  <c r="A100" i="6"/>
  <c r="I159" i="6"/>
  <c r="I166" i="6" s="1"/>
  <c r="U158" i="6"/>
  <c r="U165" i="6" s="1"/>
  <c r="K177" i="6"/>
  <c r="K184" i="6" s="1"/>
  <c r="Q175" i="6"/>
  <c r="Q182" i="6" s="1"/>
  <c r="I156" i="6"/>
  <c r="I163" i="6" s="1"/>
  <c r="I158" i="6"/>
  <c r="I165" i="6" s="1"/>
  <c r="Q177" i="6"/>
  <c r="Q184" i="6" s="1"/>
  <c r="U159" i="6"/>
  <c r="U166" i="6" s="1"/>
  <c r="G158" i="6"/>
  <c r="G165" i="6" s="1"/>
  <c r="H179" i="6"/>
  <c r="H186" i="6" s="1"/>
  <c r="I140" i="6"/>
  <c r="I147" i="6" s="1"/>
  <c r="A102" i="6"/>
  <c r="L141" i="6"/>
  <c r="L148" i="6" s="1"/>
  <c r="I142" i="6"/>
  <c r="I149" i="6" s="1"/>
  <c r="J141" i="6"/>
  <c r="J148" i="6" s="1"/>
  <c r="J139" i="6"/>
  <c r="J146" i="6" s="1"/>
  <c r="L142" i="6"/>
  <c r="L149" i="6" s="1"/>
  <c r="L146" i="6"/>
  <c r="V156" i="6"/>
  <c r="V163" i="6" s="1"/>
  <c r="A101" i="6"/>
  <c r="H176" i="6"/>
  <c r="H183" i="6" s="1"/>
  <c r="T178" i="6"/>
  <c r="T185" i="6" s="1"/>
  <c r="V159" i="6"/>
  <c r="V166" i="6" s="1"/>
  <c r="G160" i="6"/>
  <c r="G167" i="6" s="1"/>
  <c r="T175" i="6"/>
  <c r="T182" i="6" s="1"/>
  <c r="A97" i="6"/>
  <c r="D175" i="6"/>
  <c r="D182" i="6" s="1"/>
  <c r="D178" i="6"/>
  <c r="D185" i="6" s="1"/>
  <c r="D176" i="6"/>
  <c r="D183" i="6" s="1"/>
  <c r="D177" i="6"/>
  <c r="D184" i="6" s="1"/>
  <c r="S182" i="6"/>
  <c r="S185" i="6"/>
  <c r="S179" i="6"/>
  <c r="S186" i="6" s="1"/>
  <c r="S176" i="6"/>
  <c r="S183" i="6" s="1"/>
  <c r="V186" i="6"/>
  <c r="V177" i="6"/>
  <c r="V184" i="6" s="1"/>
  <c r="V175" i="6"/>
  <c r="V182" i="6" s="1"/>
  <c r="D167" i="6"/>
  <c r="D164" i="6"/>
  <c r="D158" i="6"/>
  <c r="D165" i="6" s="1"/>
  <c r="L160" i="6"/>
  <c r="L167" i="6" s="1"/>
  <c r="A103" i="6"/>
  <c r="A98" i="6"/>
  <c r="D179" i="6"/>
  <c r="D186" i="6" s="1"/>
  <c r="H149" i="6"/>
  <c r="H147" i="6"/>
  <c r="H150" i="6"/>
  <c r="J164" i="6"/>
  <c r="J158" i="6"/>
  <c r="J165" i="6" s="1"/>
  <c r="J167" i="6"/>
  <c r="J159" i="6"/>
  <c r="J166" i="6" s="1"/>
  <c r="J156" i="6"/>
  <c r="J163" i="6" s="1"/>
  <c r="A104" i="6"/>
  <c r="L156" i="6"/>
  <c r="L163" i="6" s="1"/>
  <c r="L165" i="6"/>
  <c r="L159" i="6"/>
  <c r="L166" i="6" s="1"/>
  <c r="L157" i="6"/>
  <c r="L164" i="6" s="1"/>
  <c r="A78" i="6"/>
  <c r="D148" i="6"/>
  <c r="D139" i="6"/>
  <c r="D146" i="6" s="1"/>
  <c r="D142" i="6"/>
  <c r="D149" i="6" s="1"/>
  <c r="D150" i="6"/>
  <c r="K185" i="6"/>
  <c r="K186" i="6"/>
  <c r="K175" i="6"/>
  <c r="K182" i="6" s="1"/>
  <c r="D156" i="6"/>
  <c r="D163" i="6" s="1"/>
  <c r="G166" i="6"/>
  <c r="G156" i="6"/>
  <c r="G163" i="6" s="1"/>
  <c r="F158" i="6"/>
  <c r="F165" i="6" s="1"/>
  <c r="F156" i="6"/>
  <c r="F163" i="6" s="1"/>
  <c r="F166" i="6"/>
  <c r="F160" i="6"/>
  <c r="F167" i="6" s="1"/>
  <c r="F157" i="6"/>
  <c r="F164" i="6" s="1"/>
  <c r="H185" i="6"/>
  <c r="H177" i="6"/>
  <c r="H184" i="6" s="1"/>
  <c r="S177" i="6"/>
  <c r="S184" i="6" s="1"/>
  <c r="H175" i="6"/>
  <c r="H182" i="6" s="1"/>
  <c r="A107" i="8" l="1"/>
  <c r="A108" i="8" s="1"/>
  <c r="A106" i="6"/>
  <c r="A107" i="6" s="1"/>
  <c r="A108" i="6" s="1"/>
  <c r="X111" i="2" l="1"/>
  <c r="X163" i="2"/>
  <c r="X182" i="2" s="1"/>
  <c r="R10" i="3"/>
  <c r="S10" i="3"/>
  <c r="T10" i="3" s="1"/>
  <c r="R11" i="3"/>
  <c r="S11" i="3"/>
  <c r="T11" i="3" s="1"/>
  <c r="R12" i="3"/>
  <c r="S12" i="3"/>
  <c r="T12" i="3" s="1"/>
  <c r="R13" i="3"/>
  <c r="S13" i="3"/>
  <c r="T13" i="3"/>
  <c r="R14" i="3"/>
  <c r="S14" i="3"/>
  <c r="T14" i="3" s="1"/>
  <c r="R15" i="3"/>
  <c r="S15" i="3"/>
  <c r="T15" i="3" s="1"/>
  <c r="R16" i="3"/>
  <c r="S16" i="3"/>
  <c r="T16" i="3"/>
  <c r="R17" i="3"/>
  <c r="S17" i="3"/>
  <c r="T17" i="3"/>
  <c r="T9" i="3"/>
  <c r="S9" i="3"/>
  <c r="R9" i="3"/>
  <c r="Q9" i="3"/>
  <c r="Q11" i="3"/>
  <c r="Q12" i="3"/>
  <c r="Q13" i="3"/>
  <c r="Q14" i="3"/>
  <c r="Q15" i="3"/>
  <c r="Q16" i="3"/>
  <c r="Q17" i="3"/>
  <c r="Q10" i="3"/>
  <c r="E181" i="2" l="1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D18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D162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D145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D17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D155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D138" i="2"/>
  <c r="A67" i="2" l="1"/>
  <c r="D70" i="2" l="1"/>
  <c r="D72" i="5" s="1"/>
  <c r="E70" i="2"/>
  <c r="E72" i="5" s="1"/>
  <c r="F70" i="2"/>
  <c r="F72" i="5" s="1"/>
  <c r="G70" i="2"/>
  <c r="G72" i="5" s="1"/>
  <c r="H70" i="2"/>
  <c r="H72" i="5" s="1"/>
  <c r="I70" i="2"/>
  <c r="I72" i="5" s="1"/>
  <c r="J70" i="2"/>
  <c r="J72" i="5" s="1"/>
  <c r="K70" i="2"/>
  <c r="K72" i="5" s="1"/>
  <c r="L70" i="2"/>
  <c r="L72" i="5" s="1"/>
  <c r="M70" i="2"/>
  <c r="M72" i="5" s="1"/>
  <c r="N70" i="2"/>
  <c r="N72" i="5" s="1"/>
  <c r="O70" i="2"/>
  <c r="O72" i="5" s="1"/>
  <c r="P70" i="2"/>
  <c r="P72" i="5" s="1"/>
  <c r="Q70" i="2"/>
  <c r="Q72" i="5" s="1"/>
  <c r="R70" i="2"/>
  <c r="R72" i="5" s="1"/>
  <c r="S70" i="2"/>
  <c r="S72" i="5" s="1"/>
  <c r="T70" i="2"/>
  <c r="T72" i="5" s="1"/>
  <c r="U70" i="2"/>
  <c r="U72" i="5" s="1"/>
  <c r="V70" i="2"/>
  <c r="V72" i="5" s="1"/>
  <c r="D71" i="2"/>
  <c r="D73" i="5" s="1"/>
  <c r="E71" i="2"/>
  <c r="E73" i="5" s="1"/>
  <c r="F71" i="2"/>
  <c r="F73" i="5" s="1"/>
  <c r="G71" i="2"/>
  <c r="G73" i="5" s="1"/>
  <c r="H71" i="2"/>
  <c r="H73" i="5" s="1"/>
  <c r="I71" i="2"/>
  <c r="I73" i="5" s="1"/>
  <c r="J71" i="2"/>
  <c r="J73" i="5" s="1"/>
  <c r="K71" i="2"/>
  <c r="K73" i="5" s="1"/>
  <c r="L71" i="2"/>
  <c r="L73" i="5" s="1"/>
  <c r="M71" i="2"/>
  <c r="M73" i="5" s="1"/>
  <c r="N71" i="2"/>
  <c r="N73" i="5" s="1"/>
  <c r="O71" i="2"/>
  <c r="O73" i="5" s="1"/>
  <c r="P71" i="2"/>
  <c r="P73" i="5" s="1"/>
  <c r="Q71" i="2"/>
  <c r="Q73" i="5" s="1"/>
  <c r="R71" i="2"/>
  <c r="R73" i="5" s="1"/>
  <c r="S71" i="2"/>
  <c r="S73" i="5" s="1"/>
  <c r="T71" i="2"/>
  <c r="T73" i="5" s="1"/>
  <c r="U71" i="2"/>
  <c r="U73" i="5" s="1"/>
  <c r="V71" i="2"/>
  <c r="V73" i="5" s="1"/>
  <c r="D72" i="2"/>
  <c r="D74" i="5" s="1"/>
  <c r="E72" i="2"/>
  <c r="E74" i="5" s="1"/>
  <c r="F72" i="2"/>
  <c r="F74" i="5" s="1"/>
  <c r="G72" i="2"/>
  <c r="G74" i="5" s="1"/>
  <c r="H72" i="2"/>
  <c r="H74" i="5" s="1"/>
  <c r="I72" i="2"/>
  <c r="I74" i="5" s="1"/>
  <c r="J72" i="2"/>
  <c r="J74" i="5" s="1"/>
  <c r="K72" i="2"/>
  <c r="K74" i="5" s="1"/>
  <c r="L72" i="2"/>
  <c r="L74" i="5" s="1"/>
  <c r="M72" i="2"/>
  <c r="M74" i="5" s="1"/>
  <c r="N72" i="2"/>
  <c r="N74" i="5" s="1"/>
  <c r="O72" i="2"/>
  <c r="O74" i="5" s="1"/>
  <c r="P72" i="2"/>
  <c r="P74" i="5" s="1"/>
  <c r="Q72" i="2"/>
  <c r="Q74" i="5" s="1"/>
  <c r="R72" i="2"/>
  <c r="R74" i="5" s="1"/>
  <c r="S72" i="2"/>
  <c r="S74" i="5" s="1"/>
  <c r="T72" i="2"/>
  <c r="T74" i="5" s="1"/>
  <c r="U72" i="2"/>
  <c r="U74" i="5" s="1"/>
  <c r="V72" i="2"/>
  <c r="V74" i="5" s="1"/>
  <c r="D73" i="2"/>
  <c r="D75" i="5" s="1"/>
  <c r="E73" i="2"/>
  <c r="E75" i="5" s="1"/>
  <c r="F73" i="2"/>
  <c r="F75" i="5" s="1"/>
  <c r="G73" i="2"/>
  <c r="G75" i="5" s="1"/>
  <c r="H73" i="2"/>
  <c r="H75" i="5" s="1"/>
  <c r="I73" i="2"/>
  <c r="I75" i="5" s="1"/>
  <c r="J73" i="2"/>
  <c r="J75" i="5" s="1"/>
  <c r="K73" i="2"/>
  <c r="K75" i="5" s="1"/>
  <c r="L73" i="2"/>
  <c r="L75" i="5" s="1"/>
  <c r="M73" i="2"/>
  <c r="M75" i="5" s="1"/>
  <c r="N73" i="2"/>
  <c r="N75" i="5" s="1"/>
  <c r="O73" i="2"/>
  <c r="O75" i="5" s="1"/>
  <c r="P73" i="2"/>
  <c r="P75" i="5" s="1"/>
  <c r="Q73" i="2"/>
  <c r="Q75" i="5" s="1"/>
  <c r="R73" i="2"/>
  <c r="R75" i="5" s="1"/>
  <c r="S73" i="2"/>
  <c r="S75" i="5" s="1"/>
  <c r="T73" i="2"/>
  <c r="T75" i="5" s="1"/>
  <c r="U73" i="2"/>
  <c r="U75" i="5" s="1"/>
  <c r="V73" i="2"/>
  <c r="V75" i="5" s="1"/>
  <c r="D74" i="2"/>
  <c r="D76" i="5" s="1"/>
  <c r="E74" i="2"/>
  <c r="E76" i="5" s="1"/>
  <c r="F74" i="2"/>
  <c r="F76" i="5" s="1"/>
  <c r="G74" i="2"/>
  <c r="G76" i="5" s="1"/>
  <c r="H74" i="2"/>
  <c r="H76" i="5" s="1"/>
  <c r="I74" i="2"/>
  <c r="I76" i="5" s="1"/>
  <c r="J74" i="2"/>
  <c r="J76" i="5" s="1"/>
  <c r="K74" i="2"/>
  <c r="K76" i="5" s="1"/>
  <c r="L74" i="2"/>
  <c r="L76" i="5" s="1"/>
  <c r="M74" i="2"/>
  <c r="M76" i="5" s="1"/>
  <c r="N74" i="2"/>
  <c r="N76" i="5" s="1"/>
  <c r="O74" i="2"/>
  <c r="O76" i="5" s="1"/>
  <c r="P74" i="2"/>
  <c r="P76" i="5" s="1"/>
  <c r="Q74" i="2"/>
  <c r="Q76" i="5" s="1"/>
  <c r="R74" i="2"/>
  <c r="R76" i="5" s="1"/>
  <c r="S74" i="2"/>
  <c r="S76" i="5" s="1"/>
  <c r="T74" i="2"/>
  <c r="T76" i="5" s="1"/>
  <c r="U74" i="2"/>
  <c r="U76" i="5" s="1"/>
  <c r="V74" i="2"/>
  <c r="V76" i="5" s="1"/>
  <c r="D75" i="2"/>
  <c r="D77" i="5" s="1"/>
  <c r="E75" i="2"/>
  <c r="E77" i="5" s="1"/>
  <c r="F75" i="2"/>
  <c r="F77" i="5" s="1"/>
  <c r="G75" i="2"/>
  <c r="G77" i="5" s="1"/>
  <c r="H75" i="2"/>
  <c r="H77" i="5" s="1"/>
  <c r="I75" i="2"/>
  <c r="I77" i="5" s="1"/>
  <c r="J75" i="2"/>
  <c r="J77" i="5" s="1"/>
  <c r="K75" i="2"/>
  <c r="K77" i="5" s="1"/>
  <c r="L75" i="2"/>
  <c r="L77" i="5" s="1"/>
  <c r="M75" i="2"/>
  <c r="M77" i="5" s="1"/>
  <c r="N75" i="2"/>
  <c r="N77" i="5" s="1"/>
  <c r="O75" i="2"/>
  <c r="O77" i="5" s="1"/>
  <c r="P75" i="2"/>
  <c r="P77" i="5" s="1"/>
  <c r="Q75" i="2"/>
  <c r="Q77" i="5" s="1"/>
  <c r="R75" i="2"/>
  <c r="R77" i="5" s="1"/>
  <c r="S75" i="2"/>
  <c r="S77" i="5" s="1"/>
  <c r="T75" i="2"/>
  <c r="T77" i="5" s="1"/>
  <c r="U75" i="2"/>
  <c r="U77" i="5" s="1"/>
  <c r="V75" i="2"/>
  <c r="V77" i="5" s="1"/>
  <c r="D76" i="2"/>
  <c r="D78" i="5" s="1"/>
  <c r="E76" i="2"/>
  <c r="E78" i="5" s="1"/>
  <c r="F76" i="2"/>
  <c r="F78" i="5" s="1"/>
  <c r="G76" i="2"/>
  <c r="G78" i="5" s="1"/>
  <c r="H76" i="2"/>
  <c r="H78" i="5" s="1"/>
  <c r="I76" i="2"/>
  <c r="I78" i="5" s="1"/>
  <c r="J76" i="2"/>
  <c r="J78" i="5" s="1"/>
  <c r="K76" i="2"/>
  <c r="K78" i="5" s="1"/>
  <c r="L76" i="2"/>
  <c r="L78" i="5" s="1"/>
  <c r="M76" i="2"/>
  <c r="M78" i="5" s="1"/>
  <c r="N76" i="2"/>
  <c r="N78" i="5" s="1"/>
  <c r="O76" i="2"/>
  <c r="O78" i="5" s="1"/>
  <c r="P76" i="2"/>
  <c r="P78" i="5" s="1"/>
  <c r="Q76" i="2"/>
  <c r="Q78" i="5" s="1"/>
  <c r="R76" i="2"/>
  <c r="R78" i="5" s="1"/>
  <c r="S76" i="2"/>
  <c r="S78" i="5" s="1"/>
  <c r="T76" i="2"/>
  <c r="T78" i="5" s="1"/>
  <c r="U76" i="2"/>
  <c r="U78" i="5" s="1"/>
  <c r="V76" i="2"/>
  <c r="V78" i="5" s="1"/>
  <c r="D77" i="2"/>
  <c r="D79" i="5" s="1"/>
  <c r="E77" i="2"/>
  <c r="E79" i="5" s="1"/>
  <c r="F77" i="2"/>
  <c r="F79" i="5" s="1"/>
  <c r="G77" i="2"/>
  <c r="G79" i="5" s="1"/>
  <c r="H77" i="2"/>
  <c r="H79" i="5" s="1"/>
  <c r="I77" i="2"/>
  <c r="I79" i="5" s="1"/>
  <c r="J77" i="2"/>
  <c r="J79" i="5" s="1"/>
  <c r="K77" i="2"/>
  <c r="K79" i="5" s="1"/>
  <c r="L77" i="2"/>
  <c r="L79" i="5" s="1"/>
  <c r="M77" i="2"/>
  <c r="M79" i="5" s="1"/>
  <c r="N77" i="2"/>
  <c r="N79" i="5" s="1"/>
  <c r="O77" i="2"/>
  <c r="O79" i="5" s="1"/>
  <c r="P77" i="2"/>
  <c r="P79" i="5" s="1"/>
  <c r="Q77" i="2"/>
  <c r="Q79" i="5" s="1"/>
  <c r="R77" i="2"/>
  <c r="R79" i="5" s="1"/>
  <c r="S77" i="2"/>
  <c r="S79" i="5" s="1"/>
  <c r="T77" i="2"/>
  <c r="T79" i="5" s="1"/>
  <c r="U77" i="2"/>
  <c r="U79" i="5" s="1"/>
  <c r="V77" i="2"/>
  <c r="V79" i="5" s="1"/>
  <c r="E69" i="2"/>
  <c r="E71" i="5" s="1"/>
  <c r="F69" i="2"/>
  <c r="F71" i="5" s="1"/>
  <c r="G69" i="2"/>
  <c r="G71" i="5" s="1"/>
  <c r="H69" i="2"/>
  <c r="H71" i="5" s="1"/>
  <c r="I69" i="2"/>
  <c r="I71" i="5" s="1"/>
  <c r="J69" i="2"/>
  <c r="J71" i="5" s="1"/>
  <c r="K69" i="2"/>
  <c r="K71" i="5" s="1"/>
  <c r="L69" i="2"/>
  <c r="L71" i="5" s="1"/>
  <c r="M69" i="2"/>
  <c r="M71" i="5" s="1"/>
  <c r="N69" i="2"/>
  <c r="N71" i="5" s="1"/>
  <c r="O69" i="2"/>
  <c r="O71" i="5" s="1"/>
  <c r="P69" i="2"/>
  <c r="P71" i="5" s="1"/>
  <c r="Q69" i="2"/>
  <c r="Q71" i="5" s="1"/>
  <c r="R69" i="2"/>
  <c r="R71" i="5" s="1"/>
  <c r="S69" i="2"/>
  <c r="S71" i="5" s="1"/>
  <c r="T69" i="2"/>
  <c r="T71" i="5" s="1"/>
  <c r="U69" i="2"/>
  <c r="U71" i="5" s="1"/>
  <c r="V69" i="2"/>
  <c r="V71" i="5" s="1"/>
  <c r="D69" i="2"/>
  <c r="D71" i="5" s="1"/>
  <c r="T99" i="5" l="1"/>
  <c r="T113" i="5"/>
  <c r="H113" i="5"/>
  <c r="H99" i="5"/>
  <c r="N107" i="5"/>
  <c r="U120" i="5"/>
  <c r="U106" i="5"/>
  <c r="I120" i="5"/>
  <c r="I106" i="5"/>
  <c r="P105" i="5"/>
  <c r="P175" i="5" s="1"/>
  <c r="P119" i="5"/>
  <c r="D105" i="5"/>
  <c r="D119" i="5"/>
  <c r="A77" i="5"/>
  <c r="K104" i="5"/>
  <c r="K118" i="5"/>
  <c r="R103" i="5"/>
  <c r="R139" i="5" s="1"/>
  <c r="R117" i="5"/>
  <c r="F103" i="5"/>
  <c r="F139" i="5" s="1"/>
  <c r="F117" i="5"/>
  <c r="M102" i="5"/>
  <c r="M116" i="5"/>
  <c r="T101" i="5"/>
  <c r="T115" i="5"/>
  <c r="H101" i="5"/>
  <c r="H115" i="5"/>
  <c r="O114" i="5"/>
  <c r="O100" i="5"/>
  <c r="O156" i="5" s="1"/>
  <c r="G113" i="5"/>
  <c r="G99" i="5"/>
  <c r="M107" i="5"/>
  <c r="T120" i="5"/>
  <c r="T106" i="5"/>
  <c r="H106" i="5"/>
  <c r="H120" i="5"/>
  <c r="O105" i="5"/>
  <c r="O175" i="5" s="1"/>
  <c r="O119" i="5"/>
  <c r="V118" i="5"/>
  <c r="V104" i="5"/>
  <c r="J104" i="5"/>
  <c r="J118" i="5"/>
  <c r="Q103" i="5"/>
  <c r="Q139" i="5" s="1"/>
  <c r="Q117" i="5"/>
  <c r="E103" i="5"/>
  <c r="E139" i="5" s="1"/>
  <c r="E117" i="5"/>
  <c r="L102" i="5"/>
  <c r="L116" i="5"/>
  <c r="S101" i="5"/>
  <c r="S115" i="5"/>
  <c r="G115" i="5"/>
  <c r="G101" i="5"/>
  <c r="N114" i="5"/>
  <c r="N100" i="5"/>
  <c r="N156" i="5" s="1"/>
  <c r="R99" i="5"/>
  <c r="R113" i="5"/>
  <c r="F113" i="5"/>
  <c r="F99" i="5"/>
  <c r="L107" i="5"/>
  <c r="S120" i="5"/>
  <c r="S106" i="5"/>
  <c r="G120" i="5"/>
  <c r="G106" i="5"/>
  <c r="N105" i="5"/>
  <c r="N175" i="5" s="1"/>
  <c r="N119" i="5"/>
  <c r="U104" i="5"/>
  <c r="U118" i="5"/>
  <c r="I104" i="5"/>
  <c r="I118" i="5"/>
  <c r="P103" i="5"/>
  <c r="P139" i="5" s="1"/>
  <c r="P117" i="5"/>
  <c r="D103" i="5"/>
  <c r="D117" i="5"/>
  <c r="A75" i="5"/>
  <c r="K102" i="5"/>
  <c r="K116" i="5"/>
  <c r="R101" i="5"/>
  <c r="R115" i="5"/>
  <c r="F101" i="5"/>
  <c r="F115" i="5"/>
  <c r="M100" i="5"/>
  <c r="M156" i="5" s="1"/>
  <c r="M114" i="5"/>
  <c r="E99" i="5"/>
  <c r="E113" i="5"/>
  <c r="K107" i="5"/>
  <c r="R106" i="5"/>
  <c r="R120" i="5"/>
  <c r="F120" i="5"/>
  <c r="F106" i="5"/>
  <c r="M119" i="5"/>
  <c r="M105" i="5"/>
  <c r="M175" i="5" s="1"/>
  <c r="T104" i="5"/>
  <c r="T118" i="5"/>
  <c r="H104" i="5"/>
  <c r="H118" i="5"/>
  <c r="O117" i="5"/>
  <c r="O103" i="5"/>
  <c r="O139" i="5" s="1"/>
  <c r="V102" i="5"/>
  <c r="V116" i="5"/>
  <c r="J102" i="5"/>
  <c r="J116" i="5"/>
  <c r="Q101" i="5"/>
  <c r="Q115" i="5"/>
  <c r="E101" i="5"/>
  <c r="E115" i="5"/>
  <c r="L100" i="5"/>
  <c r="L156" i="5" s="1"/>
  <c r="L114" i="5"/>
  <c r="P99" i="5"/>
  <c r="P113" i="5"/>
  <c r="V107" i="5"/>
  <c r="J107" i="5"/>
  <c r="Q120" i="5"/>
  <c r="Q106" i="5"/>
  <c r="E120" i="5"/>
  <c r="E106" i="5"/>
  <c r="L105" i="5"/>
  <c r="L175" i="5" s="1"/>
  <c r="L119" i="5"/>
  <c r="S104" i="5"/>
  <c r="S118" i="5"/>
  <c r="G118" i="5"/>
  <c r="G104" i="5"/>
  <c r="N103" i="5"/>
  <c r="N139" i="5" s="1"/>
  <c r="N117" i="5"/>
  <c r="U102" i="5"/>
  <c r="U116" i="5"/>
  <c r="I102" i="5"/>
  <c r="I116" i="5"/>
  <c r="P101" i="5"/>
  <c r="P115" i="5"/>
  <c r="D101" i="5"/>
  <c r="A73" i="5"/>
  <c r="D115" i="5"/>
  <c r="K100" i="5"/>
  <c r="K156" i="5" s="1"/>
  <c r="K114" i="5"/>
  <c r="O99" i="5"/>
  <c r="O113" i="5"/>
  <c r="U107" i="5"/>
  <c r="I107" i="5"/>
  <c r="P106" i="5"/>
  <c r="P120" i="5"/>
  <c r="D120" i="5"/>
  <c r="D106" i="5"/>
  <c r="A78" i="5"/>
  <c r="K105" i="5"/>
  <c r="K175" i="5" s="1"/>
  <c r="K119" i="5"/>
  <c r="R104" i="5"/>
  <c r="R118" i="5"/>
  <c r="F104" i="5"/>
  <c r="F118" i="5"/>
  <c r="M117" i="5"/>
  <c r="M103" i="5"/>
  <c r="M139" i="5" s="1"/>
  <c r="T116" i="5"/>
  <c r="T102" i="5"/>
  <c r="H116" i="5"/>
  <c r="H102" i="5"/>
  <c r="O101" i="5"/>
  <c r="O115" i="5"/>
  <c r="V100" i="5"/>
  <c r="V156" i="5" s="1"/>
  <c r="V114" i="5"/>
  <c r="J100" i="5"/>
  <c r="J156" i="5" s="1"/>
  <c r="J114" i="5"/>
  <c r="Q113" i="5"/>
  <c r="Q99" i="5"/>
  <c r="N99" i="5"/>
  <c r="N113" i="5"/>
  <c r="T107" i="5"/>
  <c r="H107" i="5"/>
  <c r="O106" i="5"/>
  <c r="O120" i="5"/>
  <c r="V119" i="5"/>
  <c r="V105" i="5"/>
  <c r="V175" i="5" s="1"/>
  <c r="J119" i="5"/>
  <c r="J105" i="5"/>
  <c r="J175" i="5" s="1"/>
  <c r="Q118" i="5"/>
  <c r="Q104" i="5"/>
  <c r="E104" i="5"/>
  <c r="E118" i="5"/>
  <c r="L117" i="5"/>
  <c r="L103" i="5"/>
  <c r="L139" i="5" s="1"/>
  <c r="S116" i="5"/>
  <c r="S102" i="5"/>
  <c r="G102" i="5"/>
  <c r="G116" i="5"/>
  <c r="N115" i="5"/>
  <c r="N101" i="5"/>
  <c r="U114" i="5"/>
  <c r="U100" i="5"/>
  <c r="U156" i="5" s="1"/>
  <c r="I114" i="5"/>
  <c r="I100" i="5"/>
  <c r="I156" i="5" s="1"/>
  <c r="S99" i="5"/>
  <c r="S113" i="5"/>
  <c r="M99" i="5"/>
  <c r="M113" i="5"/>
  <c r="S107" i="5"/>
  <c r="G107" i="5"/>
  <c r="N106" i="5"/>
  <c r="N120" i="5"/>
  <c r="U105" i="5"/>
  <c r="U175" i="5" s="1"/>
  <c r="U119" i="5"/>
  <c r="I105" i="5"/>
  <c r="I175" i="5" s="1"/>
  <c r="I119" i="5"/>
  <c r="P104" i="5"/>
  <c r="P118" i="5"/>
  <c r="D104" i="5"/>
  <c r="D118" i="5"/>
  <c r="A76" i="5"/>
  <c r="K103" i="5"/>
  <c r="K139" i="5" s="1"/>
  <c r="K117" i="5"/>
  <c r="R116" i="5"/>
  <c r="R102" i="5"/>
  <c r="F116" i="5"/>
  <c r="F102" i="5"/>
  <c r="M101" i="5"/>
  <c r="M115" i="5"/>
  <c r="T114" i="5"/>
  <c r="T100" i="5"/>
  <c r="T156" i="5" s="1"/>
  <c r="H100" i="5"/>
  <c r="H156" i="5" s="1"/>
  <c r="H114" i="5"/>
  <c r="L99" i="5"/>
  <c r="L113" i="5"/>
  <c r="R107" i="5"/>
  <c r="F107" i="5"/>
  <c r="M106" i="5"/>
  <c r="M120" i="5"/>
  <c r="T105" i="5"/>
  <c r="T175" i="5" s="1"/>
  <c r="T119" i="5"/>
  <c r="H105" i="5"/>
  <c r="H175" i="5" s="1"/>
  <c r="H119" i="5"/>
  <c r="O104" i="5"/>
  <c r="O118" i="5"/>
  <c r="V103" i="5"/>
  <c r="V139" i="5" s="1"/>
  <c r="V117" i="5"/>
  <c r="J103" i="5"/>
  <c r="J139" i="5" s="1"/>
  <c r="J117" i="5"/>
  <c r="Q116" i="5"/>
  <c r="Q102" i="5"/>
  <c r="E116" i="5"/>
  <c r="E102" i="5"/>
  <c r="L115" i="5"/>
  <c r="L101" i="5"/>
  <c r="S114" i="5"/>
  <c r="S100" i="5"/>
  <c r="S156" i="5" s="1"/>
  <c r="G100" i="5"/>
  <c r="G156" i="5" s="1"/>
  <c r="G114" i="5"/>
  <c r="A71" i="5"/>
  <c r="D113" i="5"/>
  <c r="D99" i="5"/>
  <c r="K113" i="5"/>
  <c r="K99" i="5"/>
  <c r="Q107" i="5"/>
  <c r="E107" i="5"/>
  <c r="L120" i="5"/>
  <c r="L106" i="5"/>
  <c r="S105" i="5"/>
  <c r="S175" i="5" s="1"/>
  <c r="S119" i="5"/>
  <c r="G119" i="5"/>
  <c r="G105" i="5"/>
  <c r="G175" i="5" s="1"/>
  <c r="N104" i="5"/>
  <c r="N118" i="5"/>
  <c r="U117" i="5"/>
  <c r="U103" i="5"/>
  <c r="U139" i="5" s="1"/>
  <c r="I103" i="5"/>
  <c r="I139" i="5" s="1"/>
  <c r="I117" i="5"/>
  <c r="P102" i="5"/>
  <c r="P116" i="5"/>
  <c r="D116" i="5"/>
  <c r="D102" i="5"/>
  <c r="A74" i="5"/>
  <c r="K115" i="5"/>
  <c r="K101" i="5"/>
  <c r="R100" i="5"/>
  <c r="R156" i="5" s="1"/>
  <c r="R114" i="5"/>
  <c r="F100" i="5"/>
  <c r="F156" i="5" s="1"/>
  <c r="F114" i="5"/>
  <c r="V113" i="5"/>
  <c r="V99" i="5"/>
  <c r="J113" i="5"/>
  <c r="J99" i="5"/>
  <c r="P107" i="5"/>
  <c r="D107" i="5"/>
  <c r="A79" i="5"/>
  <c r="K106" i="5"/>
  <c r="K120" i="5"/>
  <c r="R105" i="5"/>
  <c r="R175" i="5" s="1"/>
  <c r="R119" i="5"/>
  <c r="F119" i="5"/>
  <c r="F105" i="5"/>
  <c r="F175" i="5" s="1"/>
  <c r="M104" i="5"/>
  <c r="M118" i="5"/>
  <c r="T103" i="5"/>
  <c r="T139" i="5" s="1"/>
  <c r="T117" i="5"/>
  <c r="H103" i="5"/>
  <c r="H139" i="5" s="1"/>
  <c r="H117" i="5"/>
  <c r="O102" i="5"/>
  <c r="O116" i="5"/>
  <c r="V101" i="5"/>
  <c r="V115" i="5"/>
  <c r="J101" i="5"/>
  <c r="J115" i="5"/>
  <c r="Q114" i="5"/>
  <c r="Q100" i="5"/>
  <c r="Q156" i="5" s="1"/>
  <c r="E114" i="5"/>
  <c r="E100" i="5"/>
  <c r="E156" i="5" s="1"/>
  <c r="U113" i="5"/>
  <c r="U99" i="5"/>
  <c r="I99" i="5"/>
  <c r="I113" i="5"/>
  <c r="O107" i="5"/>
  <c r="V120" i="5"/>
  <c r="V106" i="5"/>
  <c r="J120" i="5"/>
  <c r="J106" i="5"/>
  <c r="Q105" i="5"/>
  <c r="Q175" i="5" s="1"/>
  <c r="Q119" i="5"/>
  <c r="E119" i="5"/>
  <c r="E105" i="5"/>
  <c r="E175" i="5" s="1"/>
  <c r="L104" i="5"/>
  <c r="L118" i="5"/>
  <c r="S103" i="5"/>
  <c r="S139" i="5" s="1"/>
  <c r="S117" i="5"/>
  <c r="G117" i="5"/>
  <c r="G103" i="5"/>
  <c r="G139" i="5" s="1"/>
  <c r="N102" i="5"/>
  <c r="N116" i="5"/>
  <c r="U115" i="5"/>
  <c r="U101" i="5"/>
  <c r="I115" i="5"/>
  <c r="I101" i="5"/>
  <c r="P114" i="5"/>
  <c r="P100" i="5"/>
  <c r="P156" i="5" s="1"/>
  <c r="A72" i="5"/>
  <c r="D114" i="5"/>
  <c r="D100" i="5"/>
  <c r="T90" i="2"/>
  <c r="T118" i="2" s="1"/>
  <c r="T104" i="2"/>
  <c r="J97" i="2"/>
  <c r="J83" i="2"/>
  <c r="J111" i="2" s="1"/>
  <c r="K90" i="2"/>
  <c r="K118" i="2" s="1"/>
  <c r="K104" i="2"/>
  <c r="F89" i="2"/>
  <c r="F117" i="2" s="1"/>
  <c r="F103" i="2"/>
  <c r="T101" i="2"/>
  <c r="T137" i="2" s="1"/>
  <c r="T87" i="2"/>
  <c r="T115" i="2" s="1"/>
  <c r="H101" i="2"/>
  <c r="H87" i="2"/>
  <c r="H115" i="2" s="1"/>
  <c r="V99" i="2"/>
  <c r="V85" i="2"/>
  <c r="V113" i="2" s="1"/>
  <c r="Q98" i="2"/>
  <c r="Q84" i="2"/>
  <c r="Q112" i="2" s="1"/>
  <c r="U97" i="2"/>
  <c r="U83" i="2"/>
  <c r="U111" i="2" s="1"/>
  <c r="O91" i="2"/>
  <c r="O105" i="2"/>
  <c r="T97" i="2"/>
  <c r="T83" i="2"/>
  <c r="T111" i="2" s="1"/>
  <c r="H97" i="2"/>
  <c r="H83" i="2"/>
  <c r="H111" i="2" s="1"/>
  <c r="N105" i="2"/>
  <c r="N91" i="2"/>
  <c r="U104" i="2"/>
  <c r="U90" i="2"/>
  <c r="U118" i="2" s="1"/>
  <c r="I104" i="2"/>
  <c r="I90" i="2"/>
  <c r="I118" i="2" s="1"/>
  <c r="P89" i="2"/>
  <c r="P117" i="2" s="1"/>
  <c r="P103" i="2"/>
  <c r="D89" i="2"/>
  <c r="D117" i="2" s="1"/>
  <c r="D103" i="2"/>
  <c r="K88" i="2"/>
  <c r="K116" i="2" s="1"/>
  <c r="K102" i="2"/>
  <c r="R87" i="2"/>
  <c r="R115" i="2" s="1"/>
  <c r="R101" i="2"/>
  <c r="F87" i="2"/>
  <c r="F115" i="2" s="1"/>
  <c r="F101" i="2"/>
  <c r="F137" i="2" s="1"/>
  <c r="M100" i="2"/>
  <c r="M86" i="2"/>
  <c r="M114" i="2" s="1"/>
  <c r="T99" i="2"/>
  <c r="T85" i="2"/>
  <c r="T113" i="2" s="1"/>
  <c r="H99" i="2"/>
  <c r="H85" i="2"/>
  <c r="H113" i="2" s="1"/>
  <c r="O98" i="2"/>
  <c r="O84" i="2"/>
  <c r="O112" i="2" s="1"/>
  <c r="M105" i="2"/>
  <c r="M91" i="2"/>
  <c r="Q87" i="2"/>
  <c r="Q115" i="2" s="1"/>
  <c r="Q101" i="2"/>
  <c r="Q137" i="2" s="1"/>
  <c r="F83" i="2"/>
  <c r="F111" i="2" s="1"/>
  <c r="F97" i="2"/>
  <c r="P87" i="2"/>
  <c r="P115" i="2" s="1"/>
  <c r="P101" i="2"/>
  <c r="M98" i="2"/>
  <c r="M154" i="2" s="1"/>
  <c r="M84" i="2"/>
  <c r="M112" i="2" s="1"/>
  <c r="E83" i="2"/>
  <c r="E111" i="2" s="1"/>
  <c r="E97" i="2"/>
  <c r="R104" i="2"/>
  <c r="R90" i="2"/>
  <c r="R118" i="2" s="1"/>
  <c r="F104" i="2"/>
  <c r="F90" i="2"/>
  <c r="F118" i="2" s="1"/>
  <c r="M103" i="2"/>
  <c r="M89" i="2"/>
  <c r="M117" i="2" s="1"/>
  <c r="T88" i="2"/>
  <c r="T116" i="2" s="1"/>
  <c r="T102" i="2"/>
  <c r="H88" i="2"/>
  <c r="H116" i="2" s="1"/>
  <c r="H102" i="2"/>
  <c r="O87" i="2"/>
  <c r="O115" i="2" s="1"/>
  <c r="O101" i="2"/>
  <c r="V86" i="2"/>
  <c r="V114" i="2" s="1"/>
  <c r="V100" i="2"/>
  <c r="J86" i="2"/>
  <c r="J114" i="2" s="1"/>
  <c r="J100" i="2"/>
  <c r="Q85" i="2"/>
  <c r="Q113" i="2" s="1"/>
  <c r="Q99" i="2"/>
  <c r="E85" i="2"/>
  <c r="E113" i="2" s="1"/>
  <c r="E99" i="2"/>
  <c r="L84" i="2"/>
  <c r="L112" i="2" s="1"/>
  <c r="L98" i="2"/>
  <c r="H104" i="2"/>
  <c r="H90" i="2"/>
  <c r="H118" i="2" s="1"/>
  <c r="L86" i="2"/>
  <c r="L114" i="2" s="1"/>
  <c r="L100" i="2"/>
  <c r="L105" i="2"/>
  <c r="L91" i="2"/>
  <c r="I88" i="2"/>
  <c r="I116" i="2" s="1"/>
  <c r="I102" i="2"/>
  <c r="D101" i="2"/>
  <c r="D87" i="2"/>
  <c r="D115" i="2" s="1"/>
  <c r="K86" i="2"/>
  <c r="K114" i="2" s="1"/>
  <c r="K100" i="2"/>
  <c r="R85" i="2"/>
  <c r="R113" i="2" s="1"/>
  <c r="R99" i="2"/>
  <c r="F85" i="2"/>
  <c r="F113" i="2" s="1"/>
  <c r="F99" i="2"/>
  <c r="Q83" i="2"/>
  <c r="Q111" i="2" s="1"/>
  <c r="Q97" i="2"/>
  <c r="K105" i="2"/>
  <c r="K91" i="2"/>
  <c r="P83" i="2"/>
  <c r="P111" i="2" s="1"/>
  <c r="P97" i="2"/>
  <c r="V105" i="2"/>
  <c r="V91" i="2"/>
  <c r="J105" i="2"/>
  <c r="J91" i="2"/>
  <c r="Q104" i="2"/>
  <c r="Q90" i="2"/>
  <c r="Q118" i="2" s="1"/>
  <c r="E104" i="2"/>
  <c r="E90" i="2"/>
  <c r="E118" i="2" s="1"/>
  <c r="L103" i="2"/>
  <c r="L89" i="2"/>
  <c r="L117" i="2" s="1"/>
  <c r="S102" i="2"/>
  <c r="S88" i="2"/>
  <c r="S116" i="2" s="1"/>
  <c r="G102" i="2"/>
  <c r="G88" i="2"/>
  <c r="G116" i="2" s="1"/>
  <c r="N101" i="2"/>
  <c r="N87" i="2"/>
  <c r="N115" i="2" s="1"/>
  <c r="U86" i="2"/>
  <c r="U114" i="2" s="1"/>
  <c r="U100" i="2"/>
  <c r="I100" i="2"/>
  <c r="I86" i="2"/>
  <c r="I114" i="2" s="1"/>
  <c r="P85" i="2"/>
  <c r="P113" i="2" s="1"/>
  <c r="P99" i="2"/>
  <c r="D99" i="2"/>
  <c r="D85" i="2"/>
  <c r="D113" i="2" s="1"/>
  <c r="K84" i="2"/>
  <c r="K112" i="2" s="1"/>
  <c r="K98" i="2"/>
  <c r="G97" i="2"/>
  <c r="G83" i="2"/>
  <c r="G111" i="2" s="1"/>
  <c r="E87" i="2"/>
  <c r="E115" i="2" s="1"/>
  <c r="E101" i="2"/>
  <c r="E137" i="2" s="1"/>
  <c r="R83" i="2"/>
  <c r="R111" i="2" s="1"/>
  <c r="R97" i="2"/>
  <c r="U88" i="2"/>
  <c r="U116" i="2" s="1"/>
  <c r="U102" i="2"/>
  <c r="P104" i="2"/>
  <c r="P90" i="2"/>
  <c r="P118" i="2" s="1"/>
  <c r="F102" i="2"/>
  <c r="F88" i="2"/>
  <c r="F116" i="2" s="1"/>
  <c r="T100" i="2"/>
  <c r="T86" i="2"/>
  <c r="T114" i="2" s="1"/>
  <c r="J84" i="2"/>
  <c r="J112" i="2" s="1"/>
  <c r="J98" i="2"/>
  <c r="N97" i="2"/>
  <c r="N83" i="2"/>
  <c r="N111" i="2" s="1"/>
  <c r="T105" i="2"/>
  <c r="T91" i="2"/>
  <c r="H105" i="2"/>
  <c r="H91" i="2"/>
  <c r="O104" i="2"/>
  <c r="O90" i="2"/>
  <c r="O118" i="2" s="1"/>
  <c r="V103" i="2"/>
  <c r="V173" i="2" s="1"/>
  <c r="V89" i="2"/>
  <c r="V117" i="2" s="1"/>
  <c r="J103" i="2"/>
  <c r="J89" i="2"/>
  <c r="J117" i="2" s="1"/>
  <c r="Q102" i="2"/>
  <c r="Q88" i="2"/>
  <c r="Q116" i="2" s="1"/>
  <c r="E102" i="2"/>
  <c r="E88" i="2"/>
  <c r="E116" i="2" s="1"/>
  <c r="L101" i="2"/>
  <c r="L87" i="2"/>
  <c r="L115" i="2" s="1"/>
  <c r="S100" i="2"/>
  <c r="S86" i="2"/>
  <c r="S114" i="2" s="1"/>
  <c r="G100" i="2"/>
  <c r="G86" i="2"/>
  <c r="G114" i="2" s="1"/>
  <c r="N99" i="2"/>
  <c r="N85" i="2"/>
  <c r="N113" i="2" s="1"/>
  <c r="U84" i="2"/>
  <c r="U112" i="2" s="1"/>
  <c r="U98" i="2"/>
  <c r="U154" i="2" s="1"/>
  <c r="I84" i="2"/>
  <c r="I112" i="2" s="1"/>
  <c r="I98" i="2"/>
  <c r="S97" i="2"/>
  <c r="S83" i="2"/>
  <c r="S111" i="2" s="1"/>
  <c r="V88" i="2"/>
  <c r="V116" i="2" s="1"/>
  <c r="V102" i="2"/>
  <c r="S99" i="2"/>
  <c r="S85" i="2"/>
  <c r="S113" i="2" s="1"/>
  <c r="N103" i="2"/>
  <c r="N89" i="2"/>
  <c r="N117" i="2" s="1"/>
  <c r="U105" i="2"/>
  <c r="U91" i="2"/>
  <c r="D90" i="2"/>
  <c r="D118" i="2" s="1"/>
  <c r="D104" i="2"/>
  <c r="M101" i="2"/>
  <c r="M137" i="2" s="1"/>
  <c r="M87" i="2"/>
  <c r="M115" i="2" s="1"/>
  <c r="O99" i="2"/>
  <c r="O85" i="2"/>
  <c r="O113" i="2" s="1"/>
  <c r="G105" i="2"/>
  <c r="G91" i="2"/>
  <c r="U103" i="2"/>
  <c r="U89" i="2"/>
  <c r="U117" i="2" s="1"/>
  <c r="P102" i="2"/>
  <c r="P88" i="2"/>
  <c r="P116" i="2" s="1"/>
  <c r="D102" i="2"/>
  <c r="D88" i="2"/>
  <c r="D116" i="2" s="1"/>
  <c r="K101" i="2"/>
  <c r="K137" i="2" s="1"/>
  <c r="K87" i="2"/>
  <c r="K115" i="2" s="1"/>
  <c r="R100" i="2"/>
  <c r="R86" i="2"/>
  <c r="R114" i="2" s="1"/>
  <c r="F100" i="2"/>
  <c r="F86" i="2"/>
  <c r="F114" i="2" s="1"/>
  <c r="M99" i="2"/>
  <c r="M85" i="2"/>
  <c r="M113" i="2" s="1"/>
  <c r="T98" i="2"/>
  <c r="T84" i="2"/>
  <c r="T112" i="2" s="1"/>
  <c r="H98" i="2"/>
  <c r="H84" i="2"/>
  <c r="H112" i="2" s="1"/>
  <c r="O89" i="2"/>
  <c r="O117" i="2" s="1"/>
  <c r="O103" i="2"/>
  <c r="G99" i="2"/>
  <c r="G85" i="2"/>
  <c r="G113" i="2" s="1"/>
  <c r="G104" i="2"/>
  <c r="G90" i="2"/>
  <c r="G118" i="2" s="1"/>
  <c r="I105" i="2"/>
  <c r="I91" i="2"/>
  <c r="R102" i="2"/>
  <c r="R88" i="2"/>
  <c r="R116" i="2" s="1"/>
  <c r="V84" i="2"/>
  <c r="V112" i="2" s="1"/>
  <c r="V98" i="2"/>
  <c r="S105" i="2"/>
  <c r="S91" i="2"/>
  <c r="I103" i="2"/>
  <c r="I173" i="2" s="1"/>
  <c r="I89" i="2"/>
  <c r="I117" i="2" s="1"/>
  <c r="L97" i="2"/>
  <c r="L83" i="2"/>
  <c r="L111" i="2" s="1"/>
  <c r="R91" i="2"/>
  <c r="R105" i="2"/>
  <c r="F91" i="2"/>
  <c r="F105" i="2"/>
  <c r="M104" i="2"/>
  <c r="M90" i="2"/>
  <c r="M118" i="2" s="1"/>
  <c r="T103" i="2"/>
  <c r="T89" i="2"/>
  <c r="T117" i="2" s="1"/>
  <c r="H103" i="2"/>
  <c r="H173" i="2" s="1"/>
  <c r="H89" i="2"/>
  <c r="H117" i="2" s="1"/>
  <c r="O102" i="2"/>
  <c r="O88" i="2"/>
  <c r="O116" i="2" s="1"/>
  <c r="V101" i="2"/>
  <c r="V87" i="2"/>
  <c r="V115" i="2" s="1"/>
  <c r="J101" i="2"/>
  <c r="J87" i="2"/>
  <c r="J115" i="2" s="1"/>
  <c r="Q100" i="2"/>
  <c r="Q86" i="2"/>
  <c r="Q114" i="2" s="1"/>
  <c r="E100" i="2"/>
  <c r="E86" i="2"/>
  <c r="E114" i="2" s="1"/>
  <c r="L99" i="2"/>
  <c r="L85" i="2"/>
  <c r="L113" i="2" s="1"/>
  <c r="S98" i="2"/>
  <c r="S84" i="2"/>
  <c r="S112" i="2" s="1"/>
  <c r="G98" i="2"/>
  <c r="G84" i="2"/>
  <c r="G112" i="2" s="1"/>
  <c r="J88" i="2"/>
  <c r="J116" i="2" s="1"/>
  <c r="J102" i="2"/>
  <c r="N98" i="2"/>
  <c r="N84" i="2"/>
  <c r="N112" i="2" s="1"/>
  <c r="S104" i="2"/>
  <c r="S90" i="2"/>
  <c r="S118" i="2" s="1"/>
  <c r="O83" i="2"/>
  <c r="O111" i="2" s="1"/>
  <c r="O97" i="2"/>
  <c r="K103" i="2"/>
  <c r="K89" i="2"/>
  <c r="K117" i="2" s="1"/>
  <c r="H100" i="2"/>
  <c r="H86" i="2"/>
  <c r="H114" i="2" s="1"/>
  <c r="M97" i="2"/>
  <c r="M83" i="2"/>
  <c r="M111" i="2" s="1"/>
  <c r="N104" i="2"/>
  <c r="N90" i="2"/>
  <c r="N118" i="2" s="1"/>
  <c r="D97" i="2"/>
  <c r="D83" i="2"/>
  <c r="D111" i="2" s="1"/>
  <c r="K97" i="2"/>
  <c r="K83" i="2"/>
  <c r="K111" i="2" s="1"/>
  <c r="Q91" i="2"/>
  <c r="Q105" i="2"/>
  <c r="E91" i="2"/>
  <c r="E105" i="2"/>
  <c r="L90" i="2"/>
  <c r="L118" i="2" s="1"/>
  <c r="L104" i="2"/>
  <c r="S103" i="2"/>
  <c r="S89" i="2"/>
  <c r="S117" i="2" s="1"/>
  <c r="G103" i="2"/>
  <c r="G89" i="2"/>
  <c r="G117" i="2" s="1"/>
  <c r="N102" i="2"/>
  <c r="N88" i="2"/>
  <c r="N116" i="2" s="1"/>
  <c r="U101" i="2"/>
  <c r="U137" i="2" s="1"/>
  <c r="U87" i="2"/>
  <c r="U115" i="2" s="1"/>
  <c r="I101" i="2"/>
  <c r="I87" i="2"/>
  <c r="I115" i="2" s="1"/>
  <c r="P100" i="2"/>
  <c r="P86" i="2"/>
  <c r="P114" i="2" s="1"/>
  <c r="D100" i="2"/>
  <c r="D86" i="2"/>
  <c r="D114" i="2" s="1"/>
  <c r="K99" i="2"/>
  <c r="K85" i="2"/>
  <c r="K113" i="2" s="1"/>
  <c r="R98" i="2"/>
  <c r="R154" i="2" s="1"/>
  <c r="R84" i="2"/>
  <c r="R112" i="2" s="1"/>
  <c r="F98" i="2"/>
  <c r="F84" i="2"/>
  <c r="F112" i="2" s="1"/>
  <c r="V97" i="2"/>
  <c r="V83" i="2"/>
  <c r="V111" i="2" s="1"/>
  <c r="P91" i="2"/>
  <c r="P105" i="2"/>
  <c r="D91" i="2"/>
  <c r="D105" i="2"/>
  <c r="R89" i="2"/>
  <c r="R117" i="2" s="1"/>
  <c r="R103" i="2"/>
  <c r="M102" i="2"/>
  <c r="M88" i="2"/>
  <c r="M116" i="2" s="1"/>
  <c r="O100" i="2"/>
  <c r="O86" i="2"/>
  <c r="O114" i="2" s="1"/>
  <c r="J99" i="2"/>
  <c r="J85" i="2"/>
  <c r="J113" i="2" s="1"/>
  <c r="E98" i="2"/>
  <c r="E84" i="2"/>
  <c r="E112" i="2" s="1"/>
  <c r="I97" i="2"/>
  <c r="I83" i="2"/>
  <c r="I111" i="2" s="1"/>
  <c r="V90" i="2"/>
  <c r="V118" i="2" s="1"/>
  <c r="V104" i="2"/>
  <c r="J90" i="2"/>
  <c r="J118" i="2" s="1"/>
  <c r="J104" i="2"/>
  <c r="Q89" i="2"/>
  <c r="Q117" i="2" s="1"/>
  <c r="Q103" i="2"/>
  <c r="E89" i="2"/>
  <c r="E117" i="2" s="1"/>
  <c r="E103" i="2"/>
  <c r="L88" i="2"/>
  <c r="L116" i="2" s="1"/>
  <c r="L102" i="2"/>
  <c r="S101" i="2"/>
  <c r="S137" i="2" s="1"/>
  <c r="S87" i="2"/>
  <c r="S115" i="2" s="1"/>
  <c r="G101" i="2"/>
  <c r="G87" i="2"/>
  <c r="G115" i="2" s="1"/>
  <c r="N100" i="2"/>
  <c r="N86" i="2"/>
  <c r="N114" i="2" s="1"/>
  <c r="U99" i="2"/>
  <c r="U85" i="2"/>
  <c r="U113" i="2" s="1"/>
  <c r="I99" i="2"/>
  <c r="I85" i="2"/>
  <c r="I113" i="2" s="1"/>
  <c r="P98" i="2"/>
  <c r="P84" i="2"/>
  <c r="P112" i="2" s="1"/>
  <c r="D98" i="2"/>
  <c r="D84" i="2"/>
  <c r="D112" i="2" s="1"/>
  <c r="V154" i="2"/>
  <c r="P173" i="2"/>
  <c r="R137" i="2"/>
  <c r="O154" i="2"/>
  <c r="U173" i="2"/>
  <c r="O173" i="2"/>
  <c r="N154" i="2"/>
  <c r="N173" i="2"/>
  <c r="P137" i="2"/>
  <c r="M173" i="2"/>
  <c r="O137" i="2"/>
  <c r="L154" i="2"/>
  <c r="I137" i="2"/>
  <c r="L173" i="2"/>
  <c r="G173" i="2"/>
  <c r="S173" i="2"/>
  <c r="J173" i="2"/>
  <c r="I154" i="2"/>
  <c r="H154" i="2"/>
  <c r="T154" i="2"/>
  <c r="T173" i="2"/>
  <c r="V137" i="2"/>
  <c r="J137" i="2"/>
  <c r="G154" i="2"/>
  <c r="R173" i="2"/>
  <c r="F173" i="2"/>
  <c r="Q154" i="2"/>
  <c r="E154" i="2"/>
  <c r="Q173" i="2"/>
  <c r="G137" i="2"/>
  <c r="P154" i="2"/>
  <c r="A76" i="2"/>
  <c r="A74" i="2"/>
  <c r="A73" i="2"/>
  <c r="A71" i="2"/>
  <c r="A69" i="2"/>
  <c r="A72" i="2"/>
  <c r="A77" i="2"/>
  <c r="A70" i="2"/>
  <c r="A75" i="2"/>
  <c r="P162" i="5" l="1"/>
  <c r="P169" i="5" s="1"/>
  <c r="P158" i="5"/>
  <c r="P165" i="5" s="1"/>
  <c r="P161" i="5"/>
  <c r="P168" i="5" s="1"/>
  <c r="P160" i="5"/>
  <c r="P167" i="5" s="1"/>
  <c r="P159" i="5"/>
  <c r="P166" i="5" s="1"/>
  <c r="F158" i="5"/>
  <c r="F165" i="5" s="1"/>
  <c r="F161" i="5"/>
  <c r="F168" i="5" s="1"/>
  <c r="F162" i="5"/>
  <c r="F169" i="5" s="1"/>
  <c r="F160" i="5"/>
  <c r="F167" i="5" s="1"/>
  <c r="F159" i="5"/>
  <c r="F166" i="5" s="1"/>
  <c r="U145" i="5"/>
  <c r="U152" i="5" s="1"/>
  <c r="U141" i="5"/>
  <c r="U148" i="5" s="1"/>
  <c r="U144" i="5"/>
  <c r="U151" i="5" s="1"/>
  <c r="U142" i="5"/>
  <c r="U149" i="5" s="1"/>
  <c r="U143" i="5"/>
  <c r="U150" i="5" s="1"/>
  <c r="H181" i="5"/>
  <c r="H188" i="5" s="1"/>
  <c r="H178" i="5"/>
  <c r="H185" i="5" s="1"/>
  <c r="H179" i="5"/>
  <c r="H186" i="5" s="1"/>
  <c r="H180" i="5"/>
  <c r="H187" i="5" s="1"/>
  <c r="H177" i="5"/>
  <c r="H184" i="5" s="1"/>
  <c r="H158" i="5"/>
  <c r="H165" i="5" s="1"/>
  <c r="H160" i="5"/>
  <c r="H167" i="5" s="1"/>
  <c r="H162" i="5"/>
  <c r="H169" i="5" s="1"/>
  <c r="H161" i="5"/>
  <c r="H168" i="5" s="1"/>
  <c r="H159" i="5"/>
  <c r="H166" i="5" s="1"/>
  <c r="V179" i="5"/>
  <c r="V186" i="5" s="1"/>
  <c r="V177" i="5"/>
  <c r="V184" i="5" s="1"/>
  <c r="V180" i="5"/>
  <c r="V187" i="5" s="1"/>
  <c r="V181" i="5"/>
  <c r="V188" i="5" s="1"/>
  <c r="V178" i="5"/>
  <c r="V185" i="5" s="1"/>
  <c r="P144" i="5"/>
  <c r="P151" i="5" s="1"/>
  <c r="P143" i="5"/>
  <c r="P150" i="5" s="1"/>
  <c r="P145" i="5"/>
  <c r="P152" i="5" s="1"/>
  <c r="P141" i="5"/>
  <c r="P148" i="5" s="1"/>
  <c r="P142" i="5"/>
  <c r="P149" i="5" s="1"/>
  <c r="T161" i="5"/>
  <c r="T168" i="5" s="1"/>
  <c r="T160" i="5"/>
  <c r="T167" i="5" s="1"/>
  <c r="T158" i="5"/>
  <c r="T165" i="5" s="1"/>
  <c r="T162" i="5"/>
  <c r="T169" i="5" s="1"/>
  <c r="T159" i="5"/>
  <c r="T166" i="5" s="1"/>
  <c r="A104" i="5"/>
  <c r="J161" i="5"/>
  <c r="J168" i="5" s="1"/>
  <c r="J162" i="5"/>
  <c r="J169" i="5" s="1"/>
  <c r="J159" i="5"/>
  <c r="J166" i="5" s="1"/>
  <c r="J158" i="5"/>
  <c r="J165" i="5" s="1"/>
  <c r="J160" i="5"/>
  <c r="J167" i="5" s="1"/>
  <c r="M161" i="5"/>
  <c r="M168" i="5" s="1"/>
  <c r="M159" i="5"/>
  <c r="M166" i="5" s="1"/>
  <c r="M162" i="5"/>
  <c r="M169" i="5" s="1"/>
  <c r="M158" i="5"/>
  <c r="M165" i="5" s="1"/>
  <c r="M160" i="5"/>
  <c r="M167" i="5" s="1"/>
  <c r="P177" i="5"/>
  <c r="P184" i="5" s="1"/>
  <c r="P180" i="5"/>
  <c r="P187" i="5" s="1"/>
  <c r="P179" i="5"/>
  <c r="P186" i="5" s="1"/>
  <c r="P181" i="5"/>
  <c r="P188" i="5" s="1"/>
  <c r="P178" i="5"/>
  <c r="P185" i="5" s="1"/>
  <c r="E179" i="5"/>
  <c r="E186" i="5" s="1"/>
  <c r="E177" i="5"/>
  <c r="E184" i="5" s="1"/>
  <c r="E180" i="5"/>
  <c r="E187" i="5" s="1"/>
  <c r="E181" i="5"/>
  <c r="E188" i="5" s="1"/>
  <c r="E178" i="5"/>
  <c r="E185" i="5" s="1"/>
  <c r="R158" i="5"/>
  <c r="R165" i="5" s="1"/>
  <c r="R161" i="5"/>
  <c r="R168" i="5" s="1"/>
  <c r="R162" i="5"/>
  <c r="R169" i="5" s="1"/>
  <c r="R160" i="5"/>
  <c r="R167" i="5" s="1"/>
  <c r="R159" i="5"/>
  <c r="R166" i="5" s="1"/>
  <c r="T181" i="5"/>
  <c r="T188" i="5" s="1"/>
  <c r="T179" i="5"/>
  <c r="T186" i="5" s="1"/>
  <c r="T178" i="5"/>
  <c r="T185" i="5" s="1"/>
  <c r="T177" i="5"/>
  <c r="T184" i="5" s="1"/>
  <c r="T180" i="5"/>
  <c r="T187" i="5" s="1"/>
  <c r="M180" i="5"/>
  <c r="M187" i="5" s="1"/>
  <c r="M181" i="5"/>
  <c r="M188" i="5" s="1"/>
  <c r="M178" i="5"/>
  <c r="M185" i="5" s="1"/>
  <c r="M177" i="5"/>
  <c r="M184" i="5" s="1"/>
  <c r="M179" i="5"/>
  <c r="M186" i="5" s="1"/>
  <c r="E145" i="5"/>
  <c r="E152" i="5" s="1"/>
  <c r="E143" i="5"/>
  <c r="E150" i="5" s="1"/>
  <c r="E144" i="5"/>
  <c r="E151" i="5" s="1"/>
  <c r="E142" i="5"/>
  <c r="E149" i="5" s="1"/>
  <c r="E141" i="5"/>
  <c r="E148" i="5" s="1"/>
  <c r="H143" i="5"/>
  <c r="H150" i="5" s="1"/>
  <c r="H144" i="5"/>
  <c r="H151" i="5" s="1"/>
  <c r="H145" i="5"/>
  <c r="H152" i="5" s="1"/>
  <c r="H142" i="5"/>
  <c r="H149" i="5" s="1"/>
  <c r="H141" i="5"/>
  <c r="H148" i="5" s="1"/>
  <c r="V161" i="5"/>
  <c r="V168" i="5" s="1"/>
  <c r="V160" i="5"/>
  <c r="V167" i="5" s="1"/>
  <c r="V162" i="5"/>
  <c r="V169" i="5" s="1"/>
  <c r="V159" i="5"/>
  <c r="V166" i="5" s="1"/>
  <c r="V158" i="5"/>
  <c r="V165" i="5" s="1"/>
  <c r="E158" i="5"/>
  <c r="E165" i="5" s="1"/>
  <c r="E161" i="5"/>
  <c r="E168" i="5" s="1"/>
  <c r="E160" i="5"/>
  <c r="E167" i="5" s="1"/>
  <c r="E159" i="5"/>
  <c r="E166" i="5" s="1"/>
  <c r="E162" i="5"/>
  <c r="E169" i="5" s="1"/>
  <c r="A107" i="5"/>
  <c r="G179" i="5"/>
  <c r="G186" i="5" s="1"/>
  <c r="G181" i="5"/>
  <c r="G188" i="5" s="1"/>
  <c r="G178" i="5"/>
  <c r="G185" i="5" s="1"/>
  <c r="G180" i="5"/>
  <c r="G187" i="5" s="1"/>
  <c r="G177" i="5"/>
  <c r="G184" i="5" s="1"/>
  <c r="A99" i="5"/>
  <c r="L141" i="5"/>
  <c r="L148" i="5" s="1"/>
  <c r="L144" i="5"/>
  <c r="L151" i="5" s="1"/>
  <c r="L143" i="5"/>
  <c r="L150" i="5" s="1"/>
  <c r="L142" i="5"/>
  <c r="L149" i="5" s="1"/>
  <c r="L145" i="5"/>
  <c r="L152" i="5" s="1"/>
  <c r="Q144" i="5"/>
  <c r="Q151" i="5" s="1"/>
  <c r="Q142" i="5"/>
  <c r="Q149" i="5" s="1"/>
  <c r="Q141" i="5"/>
  <c r="Q148" i="5" s="1"/>
  <c r="Q143" i="5"/>
  <c r="Q150" i="5" s="1"/>
  <c r="Q145" i="5"/>
  <c r="Q152" i="5" s="1"/>
  <c r="F143" i="5"/>
  <c r="F150" i="5"/>
  <c r="F145" i="5"/>
  <c r="F152" i="5" s="1"/>
  <c r="F144" i="5"/>
  <c r="F151" i="5" s="1"/>
  <c r="F141" i="5"/>
  <c r="F148" i="5" s="1"/>
  <c r="F142" i="5"/>
  <c r="F149" i="5" s="1"/>
  <c r="Q178" i="5"/>
  <c r="Q185" i="5" s="1"/>
  <c r="Q179" i="5"/>
  <c r="Q186" i="5" s="1"/>
  <c r="Q177" i="5"/>
  <c r="Q184" i="5" s="1"/>
  <c r="Q180" i="5"/>
  <c r="Q187" i="5" s="1"/>
  <c r="Q181" i="5"/>
  <c r="Q188" i="5" s="1"/>
  <c r="T143" i="5"/>
  <c r="T150" i="5" s="1"/>
  <c r="T144" i="5"/>
  <c r="T151" i="5" s="1"/>
  <c r="T145" i="5"/>
  <c r="T152" i="5" s="1"/>
  <c r="T141" i="5"/>
  <c r="T148" i="5" s="1"/>
  <c r="T142" i="5"/>
  <c r="T149" i="5" s="1"/>
  <c r="I177" i="5"/>
  <c r="I184" i="5" s="1"/>
  <c r="I179" i="5"/>
  <c r="I186" i="5" s="1"/>
  <c r="I178" i="5"/>
  <c r="I185" i="5" s="1"/>
  <c r="I181" i="5"/>
  <c r="I188" i="5" s="1"/>
  <c r="I180" i="5"/>
  <c r="I187" i="5" s="1"/>
  <c r="K180" i="5"/>
  <c r="K187" i="5" s="1"/>
  <c r="K177" i="5"/>
  <c r="K184" i="5" s="1"/>
  <c r="K178" i="5"/>
  <c r="K185" i="5" s="1"/>
  <c r="K179" i="5"/>
  <c r="K186" i="5" s="1"/>
  <c r="K181" i="5"/>
  <c r="K188" i="5" s="1"/>
  <c r="N145" i="5"/>
  <c r="N152" i="5" s="1"/>
  <c r="N142" i="5"/>
  <c r="N149" i="5" s="1"/>
  <c r="N141" i="5"/>
  <c r="N148" i="5" s="1"/>
  <c r="N144" i="5"/>
  <c r="N151" i="5" s="1"/>
  <c r="N143" i="5"/>
  <c r="N150" i="5" s="1"/>
  <c r="N161" i="5"/>
  <c r="N168" i="5" s="1"/>
  <c r="N160" i="5"/>
  <c r="N167" i="5" s="1"/>
  <c r="N159" i="5"/>
  <c r="N166" i="5" s="1"/>
  <c r="N162" i="5"/>
  <c r="N169" i="5" s="1"/>
  <c r="N158" i="5"/>
  <c r="N165" i="5" s="1"/>
  <c r="Q158" i="5"/>
  <c r="Q165" i="5" s="1"/>
  <c r="Q161" i="5"/>
  <c r="Q168" i="5" s="1"/>
  <c r="Q159" i="5"/>
  <c r="Q166" i="5" s="1"/>
  <c r="Q162" i="5"/>
  <c r="Q169" i="5" s="1"/>
  <c r="Q160" i="5"/>
  <c r="Q167" i="5" s="1"/>
  <c r="A102" i="5"/>
  <c r="J141" i="5"/>
  <c r="J148" i="5" s="1"/>
  <c r="J142" i="5"/>
  <c r="J149" i="5" s="1"/>
  <c r="J143" i="5"/>
  <c r="J150" i="5" s="1"/>
  <c r="J145" i="5"/>
  <c r="J152" i="5" s="1"/>
  <c r="J144" i="5"/>
  <c r="J151" i="5" s="1"/>
  <c r="I161" i="5"/>
  <c r="I168" i="5" s="1"/>
  <c r="I159" i="5"/>
  <c r="I166" i="5" s="1"/>
  <c r="I158" i="5"/>
  <c r="I165" i="5" s="1"/>
  <c r="I160" i="5"/>
  <c r="I167" i="5" s="1"/>
  <c r="I162" i="5"/>
  <c r="I169" i="5" s="1"/>
  <c r="K159" i="5"/>
  <c r="K166" i="5" s="1"/>
  <c r="K158" i="5"/>
  <c r="K165" i="5" s="1"/>
  <c r="K161" i="5"/>
  <c r="K168" i="5" s="1"/>
  <c r="K162" i="5"/>
  <c r="K169" i="5" s="1"/>
  <c r="K160" i="5"/>
  <c r="K167" i="5" s="1"/>
  <c r="N177" i="5"/>
  <c r="N184" i="5" s="1"/>
  <c r="N178" i="5"/>
  <c r="N185" i="5" s="1"/>
  <c r="N181" i="5"/>
  <c r="N188" i="5" s="1"/>
  <c r="N179" i="5"/>
  <c r="N186" i="5" s="1"/>
  <c r="N180" i="5"/>
  <c r="N187" i="5" s="1"/>
  <c r="R143" i="5"/>
  <c r="R150" i="5" s="1"/>
  <c r="R142" i="5"/>
  <c r="R149" i="5" s="1"/>
  <c r="R145" i="5"/>
  <c r="R152" i="5" s="1"/>
  <c r="R141" i="5"/>
  <c r="R148" i="5" s="1"/>
  <c r="R144" i="5"/>
  <c r="R151" i="5" s="1"/>
  <c r="S180" i="5"/>
  <c r="S187" i="5" s="1"/>
  <c r="S179" i="5"/>
  <c r="S186" i="5" s="1"/>
  <c r="S181" i="5"/>
  <c r="S188" i="5" s="1"/>
  <c r="S177" i="5"/>
  <c r="S184" i="5" s="1"/>
  <c r="S178" i="5"/>
  <c r="S185" i="5" s="1"/>
  <c r="U177" i="5"/>
  <c r="U184" i="5" s="1"/>
  <c r="U180" i="5"/>
  <c r="U187" i="5" s="1"/>
  <c r="U178" i="5"/>
  <c r="U185" i="5" s="1"/>
  <c r="U179" i="5"/>
  <c r="U186" i="5" s="1"/>
  <c r="U181" i="5"/>
  <c r="U188" i="5" s="1"/>
  <c r="A106" i="5"/>
  <c r="O161" i="5"/>
  <c r="O168" i="5" s="1"/>
  <c r="O158" i="5"/>
  <c r="O165" i="5" s="1"/>
  <c r="O162" i="5"/>
  <c r="O169" i="5" s="1"/>
  <c r="O159" i="5"/>
  <c r="O166" i="5" s="1"/>
  <c r="O160" i="5"/>
  <c r="O167" i="5" s="1"/>
  <c r="G145" i="5"/>
  <c r="G152" i="5" s="1"/>
  <c r="G143" i="5"/>
  <c r="G150" i="5" s="1"/>
  <c r="G142" i="5"/>
  <c r="G149" i="5" s="1"/>
  <c r="G141" i="5"/>
  <c r="G148" i="5" s="1"/>
  <c r="G144" i="5"/>
  <c r="G151" i="5" s="1"/>
  <c r="F181" i="5"/>
  <c r="F188" i="5" s="1"/>
  <c r="F180" i="5"/>
  <c r="F187" i="5" s="1"/>
  <c r="F178" i="5"/>
  <c r="F185" i="5" s="1"/>
  <c r="F177" i="5"/>
  <c r="F184" i="5" s="1"/>
  <c r="F179" i="5"/>
  <c r="F186" i="5" s="1"/>
  <c r="G158" i="5"/>
  <c r="G165" i="5" s="1"/>
  <c r="G160" i="5"/>
  <c r="G167" i="5" s="1"/>
  <c r="G162" i="5"/>
  <c r="G169" i="5" s="1"/>
  <c r="G161" i="5"/>
  <c r="G168" i="5" s="1"/>
  <c r="G159" i="5"/>
  <c r="G166" i="5" s="1"/>
  <c r="V141" i="5"/>
  <c r="V148" i="5" s="1"/>
  <c r="V142" i="5"/>
  <c r="V149" i="5" s="1"/>
  <c r="V143" i="5"/>
  <c r="V150" i="5" s="1"/>
  <c r="V145" i="5"/>
  <c r="V152" i="5" s="1"/>
  <c r="V144" i="5"/>
  <c r="V151" i="5" s="1"/>
  <c r="U161" i="5"/>
  <c r="U168" i="5" s="1"/>
  <c r="U162" i="5"/>
  <c r="U169" i="5" s="1"/>
  <c r="U158" i="5"/>
  <c r="U165" i="5" s="1"/>
  <c r="U160" i="5"/>
  <c r="U167" i="5" s="1"/>
  <c r="U159" i="5"/>
  <c r="U166" i="5" s="1"/>
  <c r="O142" i="5"/>
  <c r="O149" i="5" s="1"/>
  <c r="O143" i="5"/>
  <c r="O150" i="5" s="1"/>
  <c r="O145" i="5"/>
  <c r="O152" i="5" s="1"/>
  <c r="O144" i="5"/>
  <c r="O151" i="5" s="1"/>
  <c r="O141" i="5"/>
  <c r="O148" i="5" s="1"/>
  <c r="A80" i="5"/>
  <c r="D156" i="5"/>
  <c r="A100" i="5"/>
  <c r="S160" i="5"/>
  <c r="S167" i="5" s="1"/>
  <c r="S159" i="5"/>
  <c r="S166" i="5" s="1"/>
  <c r="S158" i="5"/>
  <c r="S165" i="5" s="1"/>
  <c r="S162" i="5"/>
  <c r="S169" i="5" s="1"/>
  <c r="S161" i="5"/>
  <c r="S168" i="5" s="1"/>
  <c r="A101" i="5"/>
  <c r="A105" i="2"/>
  <c r="K142" i="5"/>
  <c r="K149" i="5" s="1"/>
  <c r="K143" i="5"/>
  <c r="K150" i="5" s="1"/>
  <c r="K144" i="5"/>
  <c r="K151" i="5" s="1"/>
  <c r="K141" i="5"/>
  <c r="K148" i="5" s="1"/>
  <c r="K145" i="5"/>
  <c r="K152" i="5" s="1"/>
  <c r="J177" i="5"/>
  <c r="J184" i="5" s="1"/>
  <c r="J180" i="5"/>
  <c r="J187" i="5" s="1"/>
  <c r="J178" i="5"/>
  <c r="J185" i="5" s="1"/>
  <c r="J179" i="5"/>
  <c r="J186" i="5" s="1"/>
  <c r="J181" i="5"/>
  <c r="J188" i="5" s="1"/>
  <c r="M144" i="5"/>
  <c r="M151" i="5" s="1"/>
  <c r="M142" i="5"/>
  <c r="M149" i="5" s="1"/>
  <c r="M141" i="5"/>
  <c r="M148" i="5" s="1"/>
  <c r="M145" i="5"/>
  <c r="M152" i="5" s="1"/>
  <c r="M143" i="5"/>
  <c r="M150" i="5" s="1"/>
  <c r="D139" i="5"/>
  <c r="A103" i="5"/>
  <c r="O178" i="5"/>
  <c r="O185" i="5" s="1"/>
  <c r="O181" i="5"/>
  <c r="O188" i="5" s="1"/>
  <c r="O177" i="5"/>
  <c r="O184" i="5" s="1"/>
  <c r="O180" i="5"/>
  <c r="O187" i="5" s="1"/>
  <c r="O179" i="5"/>
  <c r="O186" i="5" s="1"/>
  <c r="S144" i="5"/>
  <c r="S151" i="5" s="1"/>
  <c r="S145" i="5"/>
  <c r="S152" i="5" s="1"/>
  <c r="S143" i="5"/>
  <c r="S150" i="5" s="1"/>
  <c r="S142" i="5"/>
  <c r="S149" i="5" s="1"/>
  <c r="S141" i="5"/>
  <c r="S148" i="5" s="1"/>
  <c r="R181" i="5"/>
  <c r="R188" i="5" s="1"/>
  <c r="R179" i="5"/>
  <c r="R186" i="5" s="1"/>
  <c r="R178" i="5"/>
  <c r="R185" i="5" s="1"/>
  <c r="R177" i="5"/>
  <c r="R184" i="5" s="1"/>
  <c r="R180" i="5"/>
  <c r="R187" i="5" s="1"/>
  <c r="I141" i="5"/>
  <c r="I148" i="5" s="1"/>
  <c r="I142" i="5"/>
  <c r="I149" i="5" s="1"/>
  <c r="I145" i="5"/>
  <c r="I152" i="5" s="1"/>
  <c r="I144" i="5"/>
  <c r="I151" i="5" s="1"/>
  <c r="I143" i="5"/>
  <c r="I150" i="5" s="1"/>
  <c r="L178" i="5"/>
  <c r="L185" i="5" s="1"/>
  <c r="L180" i="5"/>
  <c r="L187" i="5" s="1"/>
  <c r="L179" i="5"/>
  <c r="L186" i="5" s="1"/>
  <c r="L181" i="5"/>
  <c r="L188" i="5" s="1"/>
  <c r="L177" i="5"/>
  <c r="L184" i="5" s="1"/>
  <c r="L158" i="5"/>
  <c r="L165" i="5" s="1"/>
  <c r="L161" i="5"/>
  <c r="L168" i="5" s="1"/>
  <c r="L159" i="5"/>
  <c r="L166" i="5" s="1"/>
  <c r="L162" i="5"/>
  <c r="L169" i="5" s="1"/>
  <c r="L160" i="5"/>
  <c r="L167" i="5" s="1"/>
  <c r="D175" i="5"/>
  <c r="A105" i="5"/>
  <c r="H137" i="2"/>
  <c r="F154" i="2"/>
  <c r="F159" i="2" s="1"/>
  <c r="F166" i="2" s="1"/>
  <c r="K173" i="2"/>
  <c r="S154" i="2"/>
  <c r="K154" i="2"/>
  <c r="N137" i="2"/>
  <c r="N141" i="2" s="1"/>
  <c r="N148" i="2" s="1"/>
  <c r="E173" i="2"/>
  <c r="J154" i="2"/>
  <c r="L137" i="2"/>
  <c r="L139" i="2" s="1"/>
  <c r="L146" i="2" s="1"/>
  <c r="K175" i="2"/>
  <c r="K182" i="2" s="1"/>
  <c r="K177" i="2"/>
  <c r="K184" i="2" s="1"/>
  <c r="K179" i="2"/>
  <c r="K186" i="2" s="1"/>
  <c r="K176" i="2"/>
  <c r="K183" i="2" s="1"/>
  <c r="K178" i="2"/>
  <c r="K185" i="2" s="1"/>
  <c r="I176" i="2"/>
  <c r="I183" i="2" s="1"/>
  <c r="I178" i="2"/>
  <c r="I185" i="2" s="1"/>
  <c r="I179" i="2"/>
  <c r="I186" i="2" s="1"/>
  <c r="I175" i="2"/>
  <c r="I182" i="2" s="1"/>
  <c r="I177" i="2"/>
  <c r="I184" i="2" s="1"/>
  <c r="U179" i="2"/>
  <c r="U186" i="2" s="1"/>
  <c r="U178" i="2"/>
  <c r="U185" i="2" s="1"/>
  <c r="U176" i="2"/>
  <c r="U183" i="2" s="1"/>
  <c r="U175" i="2"/>
  <c r="U182" i="2" s="1"/>
  <c r="U177" i="2"/>
  <c r="U184" i="2" s="1"/>
  <c r="V175" i="2"/>
  <c r="V182" i="2" s="1"/>
  <c r="V177" i="2"/>
  <c r="V184" i="2" s="1"/>
  <c r="V179" i="2"/>
  <c r="V186" i="2" s="1"/>
  <c r="V176" i="2"/>
  <c r="V183" i="2" s="1"/>
  <c r="V178" i="2"/>
  <c r="V185" i="2" s="1"/>
  <c r="G176" i="2"/>
  <c r="G183" i="2" s="1"/>
  <c r="G178" i="2"/>
  <c r="G185" i="2" s="1"/>
  <c r="G179" i="2"/>
  <c r="G186" i="2" s="1"/>
  <c r="G175" i="2"/>
  <c r="G182" i="2" s="1"/>
  <c r="G177" i="2"/>
  <c r="G184" i="2" s="1"/>
  <c r="N175" i="2"/>
  <c r="N182" i="2" s="1"/>
  <c r="N177" i="2"/>
  <c r="N184" i="2" s="1"/>
  <c r="N179" i="2"/>
  <c r="N186" i="2" s="1"/>
  <c r="N178" i="2"/>
  <c r="N185" i="2" s="1"/>
  <c r="N176" i="2"/>
  <c r="N183" i="2" s="1"/>
  <c r="S176" i="2"/>
  <c r="S183" i="2" s="1"/>
  <c r="S178" i="2"/>
  <c r="S185" i="2" s="1"/>
  <c r="S177" i="2"/>
  <c r="S184" i="2" s="1"/>
  <c r="S175" i="2"/>
  <c r="S182" i="2" s="1"/>
  <c r="S179" i="2"/>
  <c r="S186" i="2" s="1"/>
  <c r="M175" i="2"/>
  <c r="M182" i="2" s="1"/>
  <c r="M177" i="2"/>
  <c r="M184" i="2" s="1"/>
  <c r="M179" i="2"/>
  <c r="M186" i="2" s="1"/>
  <c r="M178" i="2"/>
  <c r="M185" i="2" s="1"/>
  <c r="M176" i="2"/>
  <c r="M183" i="2" s="1"/>
  <c r="E176" i="2"/>
  <c r="E183" i="2" s="1"/>
  <c r="E178" i="2"/>
  <c r="E185" i="2" s="1"/>
  <c r="E175" i="2"/>
  <c r="E182" i="2" s="1"/>
  <c r="E177" i="2"/>
  <c r="E184" i="2" s="1"/>
  <c r="E179" i="2"/>
  <c r="E186" i="2" s="1"/>
  <c r="F176" i="2"/>
  <c r="F183" i="2" s="1"/>
  <c r="F178" i="2"/>
  <c r="F185" i="2" s="1"/>
  <c r="F175" i="2"/>
  <c r="F182" i="2" s="1"/>
  <c r="F177" i="2"/>
  <c r="F184" i="2" s="1"/>
  <c r="F179" i="2"/>
  <c r="F186" i="2" s="1"/>
  <c r="L175" i="2"/>
  <c r="L182" i="2" s="1"/>
  <c r="L177" i="2"/>
  <c r="L184" i="2" s="1"/>
  <c r="L179" i="2"/>
  <c r="L186" i="2" s="1"/>
  <c r="L176" i="2"/>
  <c r="L183" i="2" s="1"/>
  <c r="L178" i="2"/>
  <c r="L185" i="2" s="1"/>
  <c r="P176" i="2"/>
  <c r="P183" i="2" s="1"/>
  <c r="P178" i="2"/>
  <c r="P185" i="2" s="1"/>
  <c r="P175" i="2"/>
  <c r="P182" i="2" s="1"/>
  <c r="P177" i="2"/>
  <c r="P184" i="2" s="1"/>
  <c r="P179" i="2"/>
  <c r="P186" i="2" s="1"/>
  <c r="Q176" i="2"/>
  <c r="Q183" i="2" s="1"/>
  <c r="Q178" i="2"/>
  <c r="Q185" i="2" s="1"/>
  <c r="Q175" i="2"/>
  <c r="Q182" i="2" s="1"/>
  <c r="Q177" i="2"/>
  <c r="Q184" i="2" s="1"/>
  <c r="Q179" i="2"/>
  <c r="Q186" i="2" s="1"/>
  <c r="R176" i="2"/>
  <c r="R183" i="2" s="1"/>
  <c r="R178" i="2"/>
  <c r="R185" i="2" s="1"/>
  <c r="R175" i="2"/>
  <c r="R182" i="2" s="1"/>
  <c r="R177" i="2"/>
  <c r="R184" i="2" s="1"/>
  <c r="R179" i="2"/>
  <c r="R186" i="2" s="1"/>
  <c r="H176" i="2"/>
  <c r="H183" i="2" s="1"/>
  <c r="H178" i="2"/>
  <c r="H185" i="2" s="1"/>
  <c r="H179" i="2"/>
  <c r="H186" i="2" s="1"/>
  <c r="H175" i="2"/>
  <c r="H182" i="2" s="1"/>
  <c r="H177" i="2"/>
  <c r="H184" i="2" s="1"/>
  <c r="O175" i="2"/>
  <c r="O182" i="2" s="1"/>
  <c r="O177" i="2"/>
  <c r="O184" i="2" s="1"/>
  <c r="O179" i="2"/>
  <c r="O186" i="2" s="1"/>
  <c r="O176" i="2"/>
  <c r="O183" i="2" s="1"/>
  <c r="O178" i="2"/>
  <c r="O185" i="2" s="1"/>
  <c r="T176" i="2"/>
  <c r="T183" i="2" s="1"/>
  <c r="T178" i="2"/>
  <c r="T185" i="2" s="1"/>
  <c r="T179" i="2"/>
  <c r="T186" i="2" s="1"/>
  <c r="T175" i="2"/>
  <c r="T182" i="2" s="1"/>
  <c r="T177" i="2"/>
  <c r="T184" i="2" s="1"/>
  <c r="J175" i="2"/>
  <c r="J182" i="2" s="1"/>
  <c r="J177" i="2"/>
  <c r="J184" i="2" s="1"/>
  <c r="J179" i="2"/>
  <c r="J186" i="2" s="1"/>
  <c r="J176" i="2"/>
  <c r="J183" i="2" s="1"/>
  <c r="J178" i="2"/>
  <c r="J185" i="2" s="1"/>
  <c r="L156" i="2"/>
  <c r="L163" i="2" s="1"/>
  <c r="L160" i="2"/>
  <c r="L167" i="2" s="1"/>
  <c r="L157" i="2"/>
  <c r="L164" i="2" s="1"/>
  <c r="L158" i="2"/>
  <c r="L165" i="2" s="1"/>
  <c r="L159" i="2"/>
  <c r="L166" i="2" s="1"/>
  <c r="P158" i="2"/>
  <c r="P165" i="2" s="1"/>
  <c r="P160" i="2"/>
  <c r="P167" i="2" s="1"/>
  <c r="P156" i="2"/>
  <c r="P163" i="2" s="1"/>
  <c r="P157" i="2"/>
  <c r="P164" i="2" s="1"/>
  <c r="P159" i="2"/>
  <c r="P166" i="2" s="1"/>
  <c r="Q158" i="2"/>
  <c r="Q165" i="2" s="1"/>
  <c r="Q159" i="2"/>
  <c r="Q166" i="2" s="1"/>
  <c r="Q156" i="2"/>
  <c r="Q163" i="2" s="1"/>
  <c r="Q160" i="2"/>
  <c r="Q167" i="2" s="1"/>
  <c r="Q157" i="2"/>
  <c r="Q164" i="2" s="1"/>
  <c r="G159" i="2"/>
  <c r="G166" i="2" s="1"/>
  <c r="G157" i="2"/>
  <c r="G164" i="2" s="1"/>
  <c r="G160" i="2"/>
  <c r="G167" i="2" s="1"/>
  <c r="G156" i="2"/>
  <c r="G163" i="2" s="1"/>
  <c r="G158" i="2"/>
  <c r="G165" i="2" s="1"/>
  <c r="T158" i="2"/>
  <c r="T165" i="2" s="1"/>
  <c r="T157" i="2"/>
  <c r="T164" i="2" s="1"/>
  <c r="T160" i="2"/>
  <c r="T167" i="2" s="1"/>
  <c r="T156" i="2"/>
  <c r="T163" i="2" s="1"/>
  <c r="T159" i="2"/>
  <c r="T166" i="2" s="1"/>
  <c r="I159" i="2"/>
  <c r="I166" i="2" s="1"/>
  <c r="I157" i="2"/>
  <c r="I164" i="2" s="1"/>
  <c r="I160" i="2"/>
  <c r="I167" i="2" s="1"/>
  <c r="I158" i="2"/>
  <c r="I165" i="2" s="1"/>
  <c r="I156" i="2"/>
  <c r="I163" i="2" s="1"/>
  <c r="K159" i="2"/>
  <c r="K166" i="2" s="1"/>
  <c r="K160" i="2"/>
  <c r="K167" i="2" s="1"/>
  <c r="K156" i="2"/>
  <c r="K163" i="2" s="1"/>
  <c r="K158" i="2"/>
  <c r="K165" i="2" s="1"/>
  <c r="K157" i="2"/>
  <c r="K164" i="2" s="1"/>
  <c r="N157" i="2"/>
  <c r="N164" i="2" s="1"/>
  <c r="N158" i="2"/>
  <c r="N165" i="2" s="1"/>
  <c r="N156" i="2"/>
  <c r="N163" i="2" s="1"/>
  <c r="N160" i="2"/>
  <c r="N167" i="2" s="1"/>
  <c r="N159" i="2"/>
  <c r="N166" i="2" s="1"/>
  <c r="H159" i="2"/>
  <c r="H166" i="2" s="1"/>
  <c r="H156" i="2"/>
  <c r="H163" i="2" s="1"/>
  <c r="H158" i="2"/>
  <c r="H165" i="2" s="1"/>
  <c r="H160" i="2"/>
  <c r="H167" i="2" s="1"/>
  <c r="H157" i="2"/>
  <c r="H164" i="2" s="1"/>
  <c r="U159" i="2"/>
  <c r="U166" i="2" s="1"/>
  <c r="U157" i="2"/>
  <c r="U164" i="2" s="1"/>
  <c r="U160" i="2"/>
  <c r="U167" i="2" s="1"/>
  <c r="U158" i="2"/>
  <c r="U165" i="2" s="1"/>
  <c r="U156" i="2"/>
  <c r="U163" i="2" s="1"/>
  <c r="J157" i="2"/>
  <c r="J164" i="2" s="1"/>
  <c r="J159" i="2"/>
  <c r="J166" i="2" s="1"/>
  <c r="J158" i="2"/>
  <c r="J165" i="2" s="1"/>
  <c r="J156" i="2"/>
  <c r="J163" i="2" s="1"/>
  <c r="J160" i="2"/>
  <c r="J167" i="2" s="1"/>
  <c r="V157" i="2"/>
  <c r="V164" i="2" s="1"/>
  <c r="V159" i="2"/>
  <c r="V166" i="2" s="1"/>
  <c r="V158" i="2"/>
  <c r="V165" i="2" s="1"/>
  <c r="V160" i="2"/>
  <c r="V167" i="2" s="1"/>
  <c r="V156" i="2"/>
  <c r="V163" i="2" s="1"/>
  <c r="R160" i="2"/>
  <c r="R167" i="2" s="1"/>
  <c r="R159" i="2"/>
  <c r="R166" i="2" s="1"/>
  <c r="R157" i="2"/>
  <c r="R164" i="2" s="1"/>
  <c r="R158" i="2"/>
  <c r="R165" i="2" s="1"/>
  <c r="R156" i="2"/>
  <c r="R163" i="2" s="1"/>
  <c r="S159" i="2"/>
  <c r="S166" i="2" s="1"/>
  <c r="S157" i="2"/>
  <c r="S164" i="2" s="1"/>
  <c r="S156" i="2"/>
  <c r="S163" i="2" s="1"/>
  <c r="S160" i="2"/>
  <c r="S167" i="2" s="1"/>
  <c r="S158" i="2"/>
  <c r="S165" i="2" s="1"/>
  <c r="E160" i="2"/>
  <c r="E167" i="2" s="1"/>
  <c r="E158" i="2"/>
  <c r="E165" i="2" s="1"/>
  <c r="E159" i="2"/>
  <c r="E166" i="2" s="1"/>
  <c r="E156" i="2"/>
  <c r="E163" i="2" s="1"/>
  <c r="E157" i="2"/>
  <c r="E164" i="2" s="1"/>
  <c r="M160" i="2"/>
  <c r="M167" i="2" s="1"/>
  <c r="M156" i="2"/>
  <c r="M163" i="2" s="1"/>
  <c r="M158" i="2"/>
  <c r="M165" i="2" s="1"/>
  <c r="M157" i="2"/>
  <c r="M164" i="2" s="1"/>
  <c r="M159" i="2"/>
  <c r="M166" i="2" s="1"/>
  <c r="O157" i="2"/>
  <c r="O164" i="2" s="1"/>
  <c r="O156" i="2"/>
  <c r="O163" i="2" s="1"/>
  <c r="O160" i="2"/>
  <c r="O167" i="2" s="1"/>
  <c r="O159" i="2"/>
  <c r="O166" i="2" s="1"/>
  <c r="O158" i="2"/>
  <c r="O165" i="2" s="1"/>
  <c r="H142" i="2"/>
  <c r="H149" i="2" s="1"/>
  <c r="H140" i="2"/>
  <c r="H147" i="2" s="1"/>
  <c r="H139" i="2"/>
  <c r="H146" i="2" s="1"/>
  <c r="H143" i="2"/>
  <c r="H150" i="2" s="1"/>
  <c r="H141" i="2"/>
  <c r="H148" i="2" s="1"/>
  <c r="P143" i="2"/>
  <c r="P150" i="2" s="1"/>
  <c r="P142" i="2"/>
  <c r="P149" i="2" s="1"/>
  <c r="P141" i="2"/>
  <c r="P148" i="2" s="1"/>
  <c r="P140" i="2"/>
  <c r="P147" i="2" s="1"/>
  <c r="P139" i="2"/>
  <c r="P146" i="2" s="1"/>
  <c r="T140" i="2"/>
  <c r="T147" i="2" s="1"/>
  <c r="T142" i="2"/>
  <c r="T149" i="2" s="1"/>
  <c r="T143" i="2"/>
  <c r="T150" i="2" s="1"/>
  <c r="T141" i="2"/>
  <c r="T148" i="2" s="1"/>
  <c r="T139" i="2"/>
  <c r="T146" i="2" s="1"/>
  <c r="O140" i="2"/>
  <c r="O147" i="2" s="1"/>
  <c r="O139" i="2"/>
  <c r="O146" i="2" s="1"/>
  <c r="O142" i="2"/>
  <c r="O149" i="2" s="1"/>
  <c r="O143" i="2"/>
  <c r="O150" i="2" s="1"/>
  <c r="O141" i="2"/>
  <c r="O148" i="2" s="1"/>
  <c r="V142" i="2"/>
  <c r="V149" i="2" s="1"/>
  <c r="V141" i="2"/>
  <c r="V148" i="2" s="1"/>
  <c r="V140" i="2"/>
  <c r="V147" i="2" s="1"/>
  <c r="V139" i="2"/>
  <c r="V146" i="2" s="1"/>
  <c r="V143" i="2"/>
  <c r="V150" i="2" s="1"/>
  <c r="N139" i="2"/>
  <c r="N146" i="2" s="1"/>
  <c r="E142" i="2"/>
  <c r="E149" i="2" s="1"/>
  <c r="E141" i="2"/>
  <c r="E148" i="2" s="1"/>
  <c r="E139" i="2"/>
  <c r="E146" i="2" s="1"/>
  <c r="E143" i="2"/>
  <c r="E150" i="2" s="1"/>
  <c r="E140" i="2"/>
  <c r="E147" i="2" s="1"/>
  <c r="R142" i="2"/>
  <c r="R149" i="2" s="1"/>
  <c r="R140" i="2"/>
  <c r="R147" i="2" s="1"/>
  <c r="R143" i="2"/>
  <c r="R150" i="2" s="1"/>
  <c r="R139" i="2"/>
  <c r="R146" i="2" s="1"/>
  <c r="R141" i="2"/>
  <c r="R148" i="2" s="1"/>
  <c r="S140" i="2"/>
  <c r="S147" i="2" s="1"/>
  <c r="S142" i="2"/>
  <c r="S149" i="2" s="1"/>
  <c r="S139" i="2"/>
  <c r="S146" i="2" s="1"/>
  <c r="S141" i="2"/>
  <c r="S148" i="2" s="1"/>
  <c r="S143" i="2"/>
  <c r="S150" i="2" s="1"/>
  <c r="F142" i="2"/>
  <c r="F149" i="2" s="1"/>
  <c r="F140" i="2"/>
  <c r="F147" i="2" s="1"/>
  <c r="F141" i="2"/>
  <c r="F148" i="2" s="1"/>
  <c r="F139" i="2"/>
  <c r="F146" i="2" s="1"/>
  <c r="F143" i="2"/>
  <c r="F150" i="2" s="1"/>
  <c r="L142" i="2"/>
  <c r="L149" i="2" s="1"/>
  <c r="Q141" i="2"/>
  <c r="Q148" i="2" s="1"/>
  <c r="Q143" i="2"/>
  <c r="Q150" i="2" s="1"/>
  <c r="Q139" i="2"/>
  <c r="Q146" i="2" s="1"/>
  <c r="Q142" i="2"/>
  <c r="Q149" i="2" s="1"/>
  <c r="Q140" i="2"/>
  <c r="Q147" i="2" s="1"/>
  <c r="G140" i="2"/>
  <c r="G147" i="2" s="1"/>
  <c r="G142" i="2"/>
  <c r="G149" i="2" s="1"/>
  <c r="G141" i="2"/>
  <c r="G148" i="2" s="1"/>
  <c r="G143" i="2"/>
  <c r="G150" i="2" s="1"/>
  <c r="G139" i="2"/>
  <c r="G146" i="2" s="1"/>
  <c r="K140" i="2"/>
  <c r="K147" i="2" s="1"/>
  <c r="K143" i="2"/>
  <c r="K150" i="2" s="1"/>
  <c r="K141" i="2"/>
  <c r="K148" i="2" s="1"/>
  <c r="K142" i="2"/>
  <c r="K149" i="2" s="1"/>
  <c r="K139" i="2"/>
  <c r="K146" i="2" s="1"/>
  <c r="M143" i="2"/>
  <c r="M150" i="2" s="1"/>
  <c r="M140" i="2"/>
  <c r="M147" i="2" s="1"/>
  <c r="M139" i="2"/>
  <c r="M146" i="2" s="1"/>
  <c r="M141" i="2"/>
  <c r="M148" i="2" s="1"/>
  <c r="M142" i="2"/>
  <c r="M149" i="2" s="1"/>
  <c r="I140" i="2"/>
  <c r="I147" i="2" s="1"/>
  <c r="I142" i="2"/>
  <c r="I149" i="2" s="1"/>
  <c r="I139" i="2"/>
  <c r="I146" i="2" s="1"/>
  <c r="I143" i="2"/>
  <c r="I150" i="2" s="1"/>
  <c r="I141" i="2"/>
  <c r="I148" i="2" s="1"/>
  <c r="U142" i="2"/>
  <c r="U149" i="2" s="1"/>
  <c r="U140" i="2"/>
  <c r="U147" i="2" s="1"/>
  <c r="U143" i="2"/>
  <c r="U150" i="2" s="1"/>
  <c r="U139" i="2"/>
  <c r="U146" i="2" s="1"/>
  <c r="U141" i="2"/>
  <c r="U148" i="2" s="1"/>
  <c r="J143" i="2"/>
  <c r="J150" i="2" s="1"/>
  <c r="J142" i="2"/>
  <c r="J149" i="2" s="1"/>
  <c r="J141" i="2"/>
  <c r="J148" i="2" s="1"/>
  <c r="J139" i="2"/>
  <c r="J146" i="2" s="1"/>
  <c r="J140" i="2"/>
  <c r="J147" i="2" s="1"/>
  <c r="A100" i="2"/>
  <c r="A101" i="2"/>
  <c r="D137" i="2"/>
  <c r="A99" i="2"/>
  <c r="A103" i="2"/>
  <c r="D173" i="2"/>
  <c r="A98" i="2"/>
  <c r="D154" i="2"/>
  <c r="A102" i="2"/>
  <c r="A104" i="2"/>
  <c r="A78" i="2"/>
  <c r="F156" i="2" l="1"/>
  <c r="F163" i="2" s="1"/>
  <c r="F160" i="2"/>
  <c r="F167" i="2" s="1"/>
  <c r="A108" i="5"/>
  <c r="A109" i="5" s="1"/>
  <c r="A110" i="5" s="1"/>
  <c r="D144" i="5"/>
  <c r="D143" i="5"/>
  <c r="D150" i="5" s="1"/>
  <c r="D145" i="5"/>
  <c r="D152" i="5" s="1"/>
  <c r="D141" i="5"/>
  <c r="D148" i="5" s="1"/>
  <c r="D151" i="5"/>
  <c r="D142" i="5"/>
  <c r="D149" i="5" s="1"/>
  <c r="D180" i="5"/>
  <c r="D187" i="5" s="1"/>
  <c r="D179" i="5"/>
  <c r="D186" i="5" s="1"/>
  <c r="D178" i="5"/>
  <c r="D185" i="5" s="1"/>
  <c r="D177" i="5"/>
  <c r="D184" i="5" s="1"/>
  <c r="D181" i="5"/>
  <c r="D188" i="5" s="1"/>
  <c r="D158" i="5"/>
  <c r="D165" i="5" s="1"/>
  <c r="D160" i="5"/>
  <c r="D167" i="5" s="1"/>
  <c r="D162" i="5"/>
  <c r="D169" i="5" s="1"/>
  <c r="D159" i="5"/>
  <c r="D166" i="5" s="1"/>
  <c r="D161" i="5"/>
  <c r="D168" i="5" s="1"/>
  <c r="N143" i="2"/>
  <c r="N150" i="2" s="1"/>
  <c r="F157" i="2"/>
  <c r="F164" i="2" s="1"/>
  <c r="F158" i="2"/>
  <c r="F165" i="2" s="1"/>
  <c r="L141" i="2"/>
  <c r="L148" i="2" s="1"/>
  <c r="L143" i="2"/>
  <c r="L150" i="2" s="1"/>
  <c r="N140" i="2"/>
  <c r="N147" i="2" s="1"/>
  <c r="L140" i="2"/>
  <c r="L147" i="2" s="1"/>
  <c r="N142" i="2"/>
  <c r="N149" i="2" s="1"/>
  <c r="D176" i="2"/>
  <c r="D183" i="2" s="1"/>
  <c r="D177" i="2"/>
  <c r="D184" i="2" s="1"/>
  <c r="D175" i="2"/>
  <c r="D182" i="2" s="1"/>
  <c r="D178" i="2"/>
  <c r="D185" i="2" s="1"/>
  <c r="D179" i="2"/>
  <c r="D186" i="2" s="1"/>
  <c r="D159" i="2"/>
  <c r="D166" i="2" s="1"/>
  <c r="D156" i="2"/>
  <c r="D163" i="2" s="1"/>
  <c r="D160" i="2"/>
  <c r="D167" i="2" s="1"/>
  <c r="D157" i="2"/>
  <c r="D164" i="2" s="1"/>
  <c r="D158" i="2"/>
  <c r="D165" i="2" s="1"/>
  <c r="D141" i="2"/>
  <c r="D148" i="2" s="1"/>
  <c r="D139" i="2"/>
  <c r="D146" i="2" s="1"/>
  <c r="D143" i="2"/>
  <c r="D150" i="2" s="1"/>
  <c r="D142" i="2"/>
  <c r="D149" i="2" s="1"/>
  <c r="D140" i="2"/>
  <c r="D147" i="2" s="1"/>
  <c r="A106" i="2"/>
  <c r="A107" i="2" s="1"/>
  <c r="A108" i="2" s="1"/>
</calcChain>
</file>

<file path=xl/sharedStrings.xml><?xml version="1.0" encoding="utf-8"?>
<sst xmlns="http://schemas.openxmlformats.org/spreadsheetml/2006/main" count="5649" uniqueCount="361">
  <si>
    <t>Final resultant Energy Credits in IECC, kBtu based, as currently published adjusted with suggested PNNL Public Comment changes</t>
  </si>
  <si>
    <t>New</t>
  </si>
  <si>
    <r>
      <t>BASE ENERGY CREDITS FOR GROUP R-2, R-4, AND I-1 OCCUPANCIES</t>
    </r>
    <r>
      <rPr>
        <b/>
        <sz val="5.5"/>
        <rFont val="Arial"/>
        <family val="2"/>
      </rPr>
      <t>a</t>
    </r>
  </si>
  <si>
    <t>ID</t>
  </si>
  <si>
    <t>Energy Credit Abbreviated Title</t>
  </si>
  <si>
    <t>Climate Zone</t>
  </si>
  <si>
    <t>Energy Credit Measure</t>
  </si>
  <si>
    <t>0A</t>
  </si>
  <si>
    <t>0B</t>
  </si>
  <si>
    <t>1A</t>
  </si>
  <si>
    <t>1B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</si>
  <si>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</si>
  <si>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</si>
  <si>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</si>
  <si>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</si>
  <si>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</si>
  <si>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</si>
  <si>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</si>
  <si>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</si>
  <si>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</si>
  <si>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</si>
  <si>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</si>
  <si>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</si>
  <si>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</si>
  <si>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Section</t>
  </si>
  <si>
    <t>E01</t>
  </si>
  <si>
    <t>C406.2.1.1</t>
  </si>
  <si>
    <t>Envelope Performance</t>
  </si>
  <si>
    <t>Determined in accordance with Section C406.2.1.1</t>
  </si>
  <si>
    <t>Exclusive of E02-E06</t>
  </si>
  <si>
    <t>E02</t>
  </si>
  <si>
    <t>C406.2.1.2</t>
  </si>
  <si>
    <t>UA reduction (15%)</t>
  </si>
  <si>
    <t>E03</t>
  </si>
  <si>
    <t>C406.2.1.3</t>
  </si>
  <si>
    <r>
      <t>Envelope leak</t>
    </r>
    <r>
      <rPr>
        <u/>
        <sz val="9.5"/>
        <rFont val="Arial"/>
        <family val="2"/>
      </rPr>
      <t>age</t>
    </r>
    <r>
      <rPr>
        <sz val="9.5"/>
        <rFont val="Arial"/>
        <family val="2"/>
      </rPr>
      <t xml:space="preserve"> reduction</t>
    </r>
  </si>
  <si>
    <t>E04</t>
  </si>
  <si>
    <t>C406.2.1.4</t>
  </si>
  <si>
    <t>Add Roof Insulation</t>
  </si>
  <si>
    <t>Exclusive of E01-E03</t>
  </si>
  <si>
    <t>E05</t>
  </si>
  <si>
    <t>C406.2.1.5</t>
  </si>
  <si>
    <t>Add Wall Insulation</t>
  </si>
  <si>
    <t>E06</t>
  </si>
  <si>
    <t>Improve Fenestration</t>
  </si>
  <si>
    <t>C406.2.1.6</t>
  </si>
  <si>
    <t>H01</t>
  </si>
  <si>
    <t>C406.2.2.1</t>
  </si>
  <si>
    <t>HVAC Performance</t>
  </si>
  <si>
    <t>Exclusive of H02-H03, H05</t>
  </si>
  <si>
    <t>H02</t>
  </si>
  <si>
    <t>C406.2.2.2</t>
  </si>
  <si>
    <t>Heating efficiency</t>
  </si>
  <si>
    <t>x</t>
  </si>
  <si>
    <t>15% eff improve</t>
  </si>
  <si>
    <t>H03</t>
  </si>
  <si>
    <t>C406.2.2.3</t>
  </si>
  <si>
    <t>Cooling efficiency</t>
  </si>
  <si>
    <t>H04</t>
  </si>
  <si>
    <t>C406.2.2.4</t>
  </si>
  <si>
    <t>Residential HVAC control</t>
  </si>
  <si>
    <t>H05</t>
  </si>
  <si>
    <t>C406.2.2.5</t>
  </si>
  <si>
    <t>DOAS/fan control</t>
  </si>
  <si>
    <t>Limited Applicability</t>
  </si>
  <si>
    <t>W01</t>
  </si>
  <si>
    <t>SHW preheat recovery</t>
  </si>
  <si>
    <t>C406.2.3.1</t>
  </si>
  <si>
    <t>Limited to CHW sys</t>
  </si>
  <si>
    <t>W02</t>
  </si>
  <si>
    <t>Heat pump water heater</t>
  </si>
  <si>
    <t>30% load</t>
  </si>
  <si>
    <t>W03</t>
  </si>
  <si>
    <t>Efficient gas water heater</t>
  </si>
  <si>
    <t>60% load</t>
  </si>
  <si>
    <t>W04</t>
  </si>
  <si>
    <t>SHW pipe insulation</t>
  </si>
  <si>
    <t>C406.2.3.2</t>
  </si>
  <si>
    <t>W05</t>
  </si>
  <si>
    <t>Point of use water heaters</t>
  </si>
  <si>
    <t>C406.2.3.3</t>
  </si>
  <si>
    <t>Alt to other SHW, limited</t>
  </si>
  <si>
    <t>W06</t>
  </si>
  <si>
    <t>Thermostatic bal. valves</t>
  </si>
  <si>
    <t>Only Recirc; alt to Trace</t>
  </si>
  <si>
    <t>W07</t>
  </si>
  <si>
    <t>SHW heat trace system</t>
  </si>
  <si>
    <t>W08</t>
  </si>
  <si>
    <t>SHW submeters</t>
  </si>
  <si>
    <t>C406.2.3.4</t>
  </si>
  <si>
    <t>Limited and high cost</t>
  </si>
  <si>
    <t>W09</t>
  </si>
  <si>
    <t>SHW flow reduction</t>
  </si>
  <si>
    <t>C406.2.3.5</t>
  </si>
  <si>
    <t>W10</t>
  </si>
  <si>
    <t>C406.2.3.6</t>
  </si>
  <si>
    <t>Shower heat recovery</t>
  </si>
  <si>
    <t>P01</t>
  </si>
  <si>
    <t>Energy monitoring</t>
  </si>
  <si>
    <t>C406.2.4</t>
  </si>
  <si>
    <t>L01</t>
  </si>
  <si>
    <t>Lighting Performance</t>
  </si>
  <si>
    <t>C406.2.5.1</t>
  </si>
  <si>
    <t>Not available</t>
  </si>
  <si>
    <t>L02</t>
  </si>
  <si>
    <t>Lighting dimming &amp; tuning</t>
  </si>
  <si>
    <t>C406.2.5.2</t>
  </si>
  <si>
    <t>L03</t>
  </si>
  <si>
    <t>C406.2.5.3</t>
  </si>
  <si>
    <t>Increase occp. sensor</t>
  </si>
  <si>
    <t>L04</t>
  </si>
  <si>
    <t>Increase daylight area</t>
  </si>
  <si>
    <t>C406.2.5.4</t>
  </si>
  <si>
    <t>L05</t>
  </si>
  <si>
    <t>Residential light control</t>
  </si>
  <si>
    <t>C406.2.5.5</t>
  </si>
  <si>
    <t>L06</t>
  </si>
  <si>
    <t>C406.2.5.7</t>
  </si>
  <si>
    <t>Light power reduction</t>
  </si>
  <si>
    <t>15% reduction</t>
  </si>
  <si>
    <t>Q01</t>
  </si>
  <si>
    <t>C406.2.7.1</t>
  </si>
  <si>
    <t>Efficient elevator</t>
  </si>
  <si>
    <t>Q02</t>
  </si>
  <si>
    <t>C406.2.7.2</t>
  </si>
  <si>
    <t>Commercial kitchen equip.</t>
  </si>
  <si>
    <t>Q03</t>
  </si>
  <si>
    <t>C406.2.7.3</t>
  </si>
  <si>
    <t>Residential kitchen equip.</t>
  </si>
  <si>
    <t>Q04</t>
  </si>
  <si>
    <t>Fault detection</t>
  </si>
  <si>
    <t>C406.2.7.4</t>
  </si>
  <si>
    <t>RENEWABLE AND LOAD MANAGEMENT CREDITS FOR GROUP R-2, R-4, AND I-1 OCCUPANCIES</t>
  </si>
  <si>
    <t>R01</t>
  </si>
  <si>
    <t>Renewable Energy</t>
  </si>
  <si>
    <t>C406.3.1</t>
  </si>
  <si>
    <t>0.5 W/sf PV</t>
  </si>
  <si>
    <t>G01</t>
  </si>
  <si>
    <t>Lighting load management</t>
  </si>
  <si>
    <t>C406.3.2</t>
  </si>
  <si>
    <t>G02</t>
  </si>
  <si>
    <t>HVAC load management</t>
  </si>
  <si>
    <t>C406.3.3</t>
  </si>
  <si>
    <t>G03</t>
  </si>
  <si>
    <t>Automated shading</t>
  </si>
  <si>
    <t>C406.3.4</t>
  </si>
  <si>
    <t>G04</t>
  </si>
  <si>
    <t>Electric energy storage</t>
  </si>
  <si>
    <t>C406.3.5</t>
  </si>
  <si>
    <t>High Cost</t>
  </si>
  <si>
    <t>G05</t>
  </si>
  <si>
    <t>Cooling energy storage</t>
  </si>
  <si>
    <t>C406.3.6</t>
  </si>
  <si>
    <t>G06</t>
  </si>
  <si>
    <t>SHW energy storage</t>
  </si>
  <si>
    <t>C406.3.7</t>
  </si>
  <si>
    <t>G07</t>
  </si>
  <si>
    <t>Building thermal mass</t>
  </si>
  <si>
    <t>C406.3.8</t>
  </si>
  <si>
    <t>Limited to Masonry structure</t>
  </si>
  <si>
    <t>Multifamily</t>
  </si>
  <si>
    <t>Healthcare</t>
  </si>
  <si>
    <r>
      <t>BASE ENERGY CREDITS FOR GROUP I-2 OCCUPANCIES</t>
    </r>
    <r>
      <rPr>
        <b/>
        <sz val="6"/>
        <color rgb="FFA2A2A2"/>
        <rFont val="Arial"/>
        <family val="2"/>
      </rPr>
      <t>a</t>
    </r>
  </si>
  <si>
    <t>RENEWABLE AND LOAD MANAGEMENT CREDITS FOR GROUP I-2 OCCUPANCIES</t>
  </si>
  <si>
    <t>Hotel</t>
  </si>
  <si>
    <r>
      <t>BASE ENERGY CREDITS FOR GROUP R-1 OCCUPANICES</t>
    </r>
    <r>
      <rPr>
        <b/>
        <sz val="6"/>
        <rFont val="Arial"/>
        <family val="2"/>
      </rPr>
      <t>a</t>
    </r>
  </si>
  <si>
    <t>RENEWABLE AND LOAD MANAGEMENT CREDITS FOR GROUP R-1 OCCUPANCIES</t>
  </si>
  <si>
    <t>Office</t>
  </si>
  <si>
    <r>
      <t>BASE ENERGY CREDITS FOR GROUP B OCCUPANCIES</t>
    </r>
    <r>
      <rPr>
        <b/>
        <sz val="6"/>
        <rFont val="Arial"/>
        <family val="2"/>
      </rPr>
      <t>a</t>
    </r>
  </si>
  <si>
    <t>X</t>
  </si>
  <si>
    <t>RENEWABLE AND LOAD MANAGEMENT CREDITS FOR GROUP B OCCUPANCIES</t>
  </si>
  <si>
    <r>
      <t>BASE ENERGY CREDITS FOR GROUP A-2 OCCUPANCIES</t>
    </r>
    <r>
      <rPr>
        <b/>
        <sz val="6"/>
        <rFont val="Arial"/>
        <family val="2"/>
      </rPr>
      <t>a</t>
    </r>
  </si>
  <si>
    <t>RENEWABLE AND LOAD MANAGEMENT CREDITS FOR GROUP A-2 OCCUPANCIES</t>
  </si>
  <si>
    <t>Restaurant</t>
  </si>
  <si>
    <t>BASE ENERGY CREDITS FOR GROUP M OCCUPANCIES</t>
  </si>
  <si>
    <t>RENEWABLE AND LOAD MANAGEMENT CREDITS FOR GROUP M OCCUPANCIES</t>
  </si>
  <si>
    <t>Retail</t>
  </si>
  <si>
    <t>BASE ENERGY CREDITS FOR GROUP E OCCUPANCIES</t>
  </si>
  <si>
    <t>RENEWABLE AND LOAD MANAGEMENT CREDITS FOR GROUP E OCCUPANCIES</t>
  </si>
  <si>
    <t>School</t>
  </si>
  <si>
    <t>BASE ENERGY CREDITS FOR GROUP S-1 AND S-2 OCCUPANCIES</t>
  </si>
  <si>
    <t>RENEWABLE AND LOAD MANAGEMENT CREDITS FOR GROUP S-1 AND S-2 OCCUPANCIES</t>
  </si>
  <si>
    <t>Warehouse</t>
  </si>
  <si>
    <r>
      <t>BASE ENERGY CREDITS FOR OTHER OCCUPANCIES</t>
    </r>
    <r>
      <rPr>
        <b/>
        <sz val="6"/>
        <rFont val="Arial"/>
        <family val="2"/>
      </rPr>
      <t>a</t>
    </r>
  </si>
  <si>
    <t>RENEWABLE AND LOAD MANAGEMENT CREDITS FOR OTHER OCCUPANCIES</t>
  </si>
  <si>
    <t>Other</t>
  </si>
  <si>
    <t>TABLE C406.1.1</t>
  </si>
  <si>
    <t>ENERGY CREDIT REQUIREMENTS BY BUILDING OCCUPANCY GROUP</t>
  </si>
  <si>
    <t>Building Occupancy Group</t>
  </si>
  <si>
    <t>R-2, R-4, and I-1</t>
  </si>
  <si>
    <t>Apartment</t>
  </si>
  <si>
    <t>I-2</t>
  </si>
  <si>
    <t>Health</t>
  </si>
  <si>
    <t>R-1</t>
  </si>
  <si>
    <t>B</t>
  </si>
  <si>
    <t>A-2</t>
  </si>
  <si>
    <t>M</t>
  </si>
  <si>
    <t>E</t>
  </si>
  <si>
    <t>Education</t>
  </si>
  <si>
    <t>S-1 and S-2</t>
  </si>
  <si>
    <t>All Other</t>
  </si>
  <si>
    <t>TABLE C406.1.2</t>
  </si>
  <si>
    <t>RENEWABLE AND LOAD MANAGEMENT CREDIT REQUIREMENTS BY BUILDING OCCUPANCY GROUP</t>
  </si>
  <si>
    <t>BY BUILDING OCCUPANCY GROUP</t>
  </si>
  <si>
    <t>Requirement Ratio (Required Credits / Available Credits)</t>
  </si>
  <si>
    <t>Combined Available Energy &amp; Renewable/Load Management Credits</t>
  </si>
  <si>
    <t xml:space="preserve">COMBINED Energy &amp; Ren/LM CREDITS </t>
  </si>
  <si>
    <t>Available Credit Multipliers (All Building Use Groups)</t>
  </si>
  <si>
    <t>CEDI-</t>
  </si>
  <si>
    <t>W09 SHW flow reduction measure and credits revised for R-1, R-2</t>
  </si>
  <si>
    <t>Allows carryover of excess renewable/load management credits to energy efficiency credits</t>
  </si>
  <si>
    <t>Reduce renewable/load management requirement based on 0.4 w/sf to -0.2 w/sf renewable</t>
  </si>
  <si>
    <t>PNNL Public Comment changes affecting credits are as follows:</t>
  </si>
  <si>
    <t>Current requirements (with PNNL PC changes) for IECC 2024 (may be subject to change due to other proposals or modifications)</t>
  </si>
  <si>
    <t xml:space="preserve">Editorial changes to match as voted; correct CZ 6B requirements; R-1/2: E01-06, round up 0 to 1 credit </t>
  </si>
  <si>
    <t>Update E02 15% UA reduction credits based on improved analysis</t>
  </si>
  <si>
    <t>R-2/4, I-1</t>
  </si>
  <si>
    <t>S-1/2</t>
  </si>
  <si>
    <t>Measure</t>
  </si>
  <si>
    <t>MF</t>
  </si>
  <si>
    <t>Htl</t>
  </si>
  <si>
    <t>Ofc</t>
  </si>
  <si>
    <t>Rest</t>
  </si>
  <si>
    <t>Rtl</t>
  </si>
  <si>
    <t>Sch</t>
  </si>
  <si>
    <t>Whse</t>
  </si>
  <si>
    <t>Envelope Leakage Reduction</t>
  </si>
  <si>
    <t>Y</t>
  </si>
  <si>
    <t>Add R-5 Roof Insulation</t>
  </si>
  <si>
    <t>R-10 in CZ 8</t>
  </si>
  <si>
    <t>R-5 in CZ 8</t>
  </si>
  <si>
    <t>Residential HVAC control.</t>
  </si>
  <si>
    <t>of SHW load</t>
  </si>
  <si>
    <t>Thermostatic balancing valves</t>
  </si>
  <si>
    <t xml:space="preserve">Increase occupancy sensor </t>
  </si>
  <si>
    <t>of floor area</t>
  </si>
  <si>
    <t>Lighting power reduction</t>
  </si>
  <si>
    <t>of LPD</t>
  </si>
  <si>
    <t>Efficient Elevator</t>
  </si>
  <si>
    <t>Efficient Commercial Kitchen Equipment</t>
  </si>
  <si>
    <t>Use group and building type</t>
  </si>
  <si>
    <t>R-2, R-4, I-1</t>
  </si>
  <si>
    <t xml:space="preserve">Multi-family/Dormitory </t>
  </si>
  <si>
    <t xml:space="preserve">Healthcare </t>
  </si>
  <si>
    <t>Hotel/Motel</t>
  </si>
  <si>
    <t xml:space="preserve">Office Buildings </t>
  </si>
  <si>
    <t xml:space="preserve">Restaurant Buildings </t>
  </si>
  <si>
    <t>Retail Buildings</t>
  </si>
  <si>
    <t xml:space="preserve">Education Buildings </t>
  </si>
  <si>
    <t>S-1, S-2</t>
  </si>
  <si>
    <t xml:space="preserve">School/Education Buildings </t>
  </si>
  <si>
    <t>Warehouse and Semiheated</t>
  </si>
  <si>
    <t>CF/CD:</t>
  </si>
  <si>
    <t>Add R-10 Roof Insulation</t>
  </si>
  <si>
    <t>Add R-5ci Wall Insulation</t>
  </si>
  <si>
    <t>Lighting high end trim</t>
  </si>
  <si>
    <t>Updated by PEDI-192</t>
  </si>
  <si>
    <t>Requirements with PNNL PCs</t>
  </si>
  <si>
    <t>Building Use Type</t>
  </si>
  <si>
    <t>Add R-2.5 ci Wall Insulation</t>
  </si>
  <si>
    <t>N</t>
  </si>
  <si>
    <t>% of Req'd</t>
  </si>
  <si>
    <t>Min of</t>
  </si>
  <si>
    <t>PV Credits for 0.1 W/sf</t>
  </si>
  <si>
    <t xml:space="preserve">Office  </t>
  </si>
  <si>
    <t xml:space="preserve">Restaurant  </t>
  </si>
  <si>
    <t xml:space="preserve">Retail </t>
  </si>
  <si>
    <t xml:space="preserve">School/Education  </t>
  </si>
  <si>
    <t>SA</t>
  </si>
  <si>
    <t>SB</t>
  </si>
  <si>
    <t>SC</t>
  </si>
  <si>
    <t>R-2, R-4, and 1-1</t>
  </si>
  <si>
    <t>Restaurant Building example</t>
  </si>
  <si>
    <t>Carryover Needed</t>
  </si>
  <si>
    <t>Health building example</t>
  </si>
  <si>
    <t>Education Building example</t>
  </si>
  <si>
    <t>Surplus LM Points (No PV)</t>
  </si>
  <si>
    <t>Surplus LM (G01,G02,G06) after meet LM/PV requirements with only LM</t>
  </si>
  <si>
    <t>PV W/sf required to meet carry-over need with no LM carry over</t>
  </si>
  <si>
    <t>Renewable needed W/sf</t>
  </si>
  <si>
    <t>LM Credits applyable</t>
  </si>
  <si>
    <t>Renewable Credits per 0.1 W/sf</t>
  </si>
  <si>
    <t>Load Management Points available for carryover net of revised (lowered) requirement (CED1-188)</t>
  </si>
  <si>
    <t>Before 1920</t>
  </si>
  <si>
    <t>1920 to 1945</t>
  </si>
  <si>
    <t>1946 to 1959</t>
  </si>
  <si>
    <t>1960 to 1969</t>
  </si>
  <si>
    <t>1970 to 1979</t>
  </si>
  <si>
    <t>1980 to 1989</t>
  </si>
  <si>
    <t>1990 to 1999</t>
  </si>
  <si>
    <t>2000 to 2009</t>
  </si>
  <si>
    <t>2010 to 2018</t>
  </si>
  <si>
    <t>CBECS 2016</t>
  </si>
  <si>
    <t>DH</t>
  </si>
  <si>
    <t>Oil</t>
  </si>
  <si>
    <t>Gas</t>
  </si>
  <si>
    <t>El Site</t>
  </si>
  <si>
    <t>EL Source</t>
  </si>
  <si>
    <t>Sum Fuels</t>
  </si>
  <si>
    <t>Bldg</t>
  </si>
  <si>
    <t>Floor Area</t>
  </si>
  <si>
    <t>Site EL</t>
  </si>
  <si>
    <t>Gas + Oil</t>
  </si>
  <si>
    <t>% Fossil</t>
  </si>
  <si>
    <t>Trillion BTU</t>
  </si>
  <si>
    <t>Built Thru</t>
  </si>
  <si>
    <t>CBECS 2016, Table C1</t>
  </si>
  <si>
    <t>Roundoff Carryover Credit adder</t>
  </si>
  <si>
    <t xml:space="preserve">Minimum Carryover Credit </t>
  </si>
  <si>
    <t>Carryover surplus load management points allowed</t>
  </si>
  <si>
    <t>of recent new construction has fossil fuels, so impact on energy credits is</t>
  </si>
  <si>
    <t>Maximum energy credits showing small % of total building energy use</t>
  </si>
  <si>
    <t>Agreed to adjustment</t>
  </si>
  <si>
    <t>Table C406.1.1(2)</t>
  </si>
  <si>
    <t>Requirements are from CF as proposed</t>
  </si>
  <si>
    <t>Carryover analysis for base code proposal</t>
  </si>
  <si>
    <t>Carryover analysis for Appendix CF "Advanced Energy Credit Package" requirements</t>
  </si>
  <si>
    <t>Measure Life, yr</t>
  </si>
  <si>
    <t>Glazing U &amp; SHGC reduction</t>
  </si>
  <si>
    <t>CZ 0A-1A</t>
  </si>
  <si>
    <t>all CZ</t>
  </si>
  <si>
    <t>Envelope 15% UA reduction</t>
  </si>
  <si>
    <t>CZ 4-8</t>
  </si>
  <si>
    <t>5%, CZ 5-8</t>
  </si>
  <si>
    <t>5%, CZ 7-8</t>
  </si>
  <si>
    <t>10%, CZ 4-8</t>
  </si>
  <si>
    <t>Cooling efficiency.</t>
  </si>
  <si>
    <t>10% CZ 0-2</t>
  </si>
  <si>
    <t>15%, CZ 0-2</t>
  </si>
  <si>
    <t>15%, CZ 0-3B</t>
  </si>
  <si>
    <t>CZ 0-3B</t>
  </si>
  <si>
    <t>Heat pump water heater or HR</t>
  </si>
  <si>
    <t>30% all CZ</t>
  </si>
  <si>
    <t>CZ 0-5</t>
  </si>
  <si>
    <t>CZ 3</t>
  </si>
  <si>
    <t>50% all CZ</t>
  </si>
  <si>
    <t>70% all CZ</t>
  </si>
  <si>
    <t>Point of use water heater</t>
  </si>
  <si>
    <t>SWH flow reduction</t>
  </si>
  <si>
    <t>Increase daylighting area</t>
  </si>
  <si>
    <t>10% CZ 0-6</t>
  </si>
  <si>
    <t>5% all CZ</t>
  </si>
  <si>
    <t>10% all CZ</t>
  </si>
  <si>
    <t>Efficient kitchen equipment</t>
  </si>
  <si>
    <t>CZ 4B, 7-8</t>
  </si>
  <si>
    <t>Measures used in May 2022 Cost-effective Demonstration Package</t>
  </si>
  <si>
    <t>Avg</t>
  </si>
  <si>
    <t>Appendis CD: Requirements are 1.5 of final table; based here on Current-PNNL-PC-requirements</t>
  </si>
  <si>
    <t>&lt;&lt; removed to allow individual apartment water heaters</t>
  </si>
  <si>
    <t>&lt;&lt; removed as elevators less likely in restaurants</t>
  </si>
  <si>
    <t>&lt;&lt; reduced to match a more broad array of building configurations</t>
  </si>
  <si>
    <t xml:space="preserve">Alternate reasonable measure selections without improvements above minimum regulated equipment efficiency </t>
  </si>
  <si>
    <t>Alternate high efficiency measure selections without regulated equipment above minimum (Appendix CD/CF)</t>
  </si>
  <si>
    <t>Changes for advanced package from base package highlighted</t>
  </si>
  <si>
    <t>Selections w/o improved equip. efficiency</t>
  </si>
  <si>
    <t>Energy Efficiency Credits Achieved by reasonable package without equipment efficiency improvement</t>
  </si>
  <si>
    <t>Carryover surplus load management points needed with no increases in regulated equipment efficiency</t>
  </si>
  <si>
    <t>Final resultant Energy Efficiency Credits in 2024 IECC, kBtu based, as currently published adjusted with suggested PNNL Public Comment changes</t>
  </si>
  <si>
    <t>Appendis CD: Requirements are 1.4 of final table; based here on PD2-requirements, with 1.25 multiplied included.</t>
  </si>
  <si>
    <t>Carryover surplus load management DEFICIT from points allowed in PD2, if fossil fuel space or water heating equipment used</t>
  </si>
  <si>
    <t xml:space="preserve">BASE STANDARD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</si>
</sst>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#,###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name val="Arial"/>
      <family val="2"/>
    </font>
    <font>
      <b/>
      <sz val="5.5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9.5"/>
      <color rgb="FFA2A2A2"/>
      <name val="Arial"/>
      <family val="2"/>
    </font>
    <font>
      <sz val="9.5"/>
      <name val="Arial"/>
      <family val="2"/>
    </font>
    <font>
      <sz val="8"/>
      <name val="Arial"/>
      <family val="2"/>
    </font>
    <font>
      <u/>
      <sz val="9.5"/>
      <name val="Arial"/>
      <family val="2"/>
    </font>
    <font>
      <sz val="9.5"/>
      <color theme="0" tint="-0.499984740745262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6"/>
      <color rgb="FFA2A2A2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231F20"/>
      <name val="Arial"/>
      <family val="2"/>
    </font>
    <font>
      <sz val="8"/>
      <color rgb="FF231F2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18386"/>
      </left>
      <right style="medium">
        <color rgb="FF818386"/>
      </right>
      <top/>
      <bottom style="medium">
        <color rgb="FF818386"/>
      </bottom>
      <diagonal/>
    </border>
    <border>
      <left/>
      <right style="medium">
        <color rgb="FF818386"/>
      </right>
      <top/>
      <bottom style="medium">
        <color rgb="FF818386"/>
      </bottom>
      <diagonal/>
    </border>
    <border>
      <left/>
      <right/>
      <top/>
      <bottom style="dashed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9" fillId="0" borderId="27" applyNumberFormat="0" applyFont="0" applyProtection="0">
      <alignment wrapText="1"/>
    </xf>
  </cellStyleXfs>
  <cellXfs count="15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6" fillId="0" borderId="0" xfId="0" applyFont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7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/>
    <xf numFmtId="0" fontId="17" fillId="2" borderId="8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 vertical="center"/>
    </xf>
    <xf numFmtId="9" fontId="9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9" fontId="0" fillId="0" borderId="2" xfId="0" applyNumberFormat="1" applyBorder="1" applyAlignment="1">
      <alignment horizontal="center"/>
    </xf>
    <xf numFmtId="0" fontId="21" fillId="0" borderId="2" xfId="0" applyFont="1" applyBorder="1" applyAlignment="1">
      <alignment vertical="center" wrapText="1"/>
    </xf>
    <xf numFmtId="0" fontId="22" fillId="0" borderId="10" xfId="0" applyFont="1" applyBorder="1"/>
    <xf numFmtId="0" fontId="0" fillId="0" borderId="11" xfId="0" applyBorder="1"/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9" fontId="24" fillId="0" borderId="0" xfId="0" applyNumberFormat="1" applyFont="1"/>
    <xf numFmtId="0" fontId="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9" fillId="0" borderId="0" xfId="0" applyFont="1"/>
    <xf numFmtId="164" fontId="20" fillId="0" borderId="2" xfId="1" applyNumberFormat="1" applyFont="1" applyBorder="1" applyAlignment="1">
      <alignment horizontal="center" vertical="center" wrapText="1"/>
    </xf>
    <xf numFmtId="164" fontId="20" fillId="0" borderId="14" xfId="1" applyNumberFormat="1" applyFont="1" applyBorder="1" applyAlignment="1">
      <alignment horizontal="center" vertical="center" wrapText="1"/>
    </xf>
    <xf numFmtId="164" fontId="20" fillId="0" borderId="16" xfId="1" applyNumberFormat="1" applyFont="1" applyBorder="1" applyAlignment="1">
      <alignment horizontal="center" vertical="center" wrapText="1"/>
    </xf>
    <xf numFmtId="164" fontId="20" fillId="0" borderId="17" xfId="1" applyNumberFormat="1" applyFont="1" applyBorder="1" applyAlignment="1">
      <alignment horizontal="center" vertical="center" wrapText="1"/>
    </xf>
    <xf numFmtId="1" fontId="20" fillId="0" borderId="2" xfId="1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165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21" fillId="0" borderId="0" xfId="0" applyFont="1"/>
    <xf numFmtId="0" fontId="20" fillId="0" borderId="20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2" fontId="20" fillId="0" borderId="2" xfId="1" applyNumberFormat="1" applyFont="1" applyBorder="1" applyAlignment="1">
      <alignment horizontal="center" vertical="center" wrapText="1"/>
    </xf>
    <xf numFmtId="0" fontId="25" fillId="0" borderId="25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16" fontId="26" fillId="0" borderId="25" xfId="0" applyNumberFormat="1" applyFont="1" applyBorder="1" applyAlignment="1">
      <alignment vertical="center" wrapText="1"/>
    </xf>
    <xf numFmtId="1" fontId="0" fillId="0" borderId="0" xfId="0" applyNumberFormat="1"/>
    <xf numFmtId="2" fontId="0" fillId="0" borderId="0" xfId="0" applyNumberForma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30" fillId="0" borderId="27" xfId="2" applyFont="1">
      <alignment wrapText="1"/>
    </xf>
    <xf numFmtId="166" fontId="30" fillId="0" borderId="27" xfId="2" applyNumberFormat="1" applyFont="1" applyAlignment="1">
      <alignment horizontal="right" wrapText="1"/>
    </xf>
    <xf numFmtId="166" fontId="0" fillId="0" borderId="0" xfId="0" applyNumberFormat="1"/>
    <xf numFmtId="165" fontId="0" fillId="0" borderId="0" xfId="1" applyNumberFormat="1" applyFont="1"/>
    <xf numFmtId="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5" borderId="0" xfId="0" applyFill="1"/>
    <xf numFmtId="0" fontId="31" fillId="4" borderId="0" xfId="0" applyFont="1" applyFill="1"/>
    <xf numFmtId="0" fontId="0" fillId="4" borderId="0" xfId="0" applyFill="1"/>
    <xf numFmtId="0" fontId="0" fillId="6" borderId="0" xfId="0" applyFill="1" applyAlignment="1">
      <alignment horizontal="center"/>
    </xf>
    <xf numFmtId="164" fontId="20" fillId="6" borderId="0" xfId="1" applyNumberFormat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1" fillId="0" borderId="0" xfId="0" applyFont="1"/>
    <xf numFmtId="9" fontId="0" fillId="5" borderId="2" xfId="0" applyNumberFormat="1" applyFill="1" applyBorder="1" applyAlignment="1">
      <alignment horizontal="center"/>
    </xf>
    <xf numFmtId="0" fontId="20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0" fontId="0" fillId="0" borderId="0" xfId="0" quotePrefix="1"/>
    <xf numFmtId="0" fontId="34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5" fillId="0" borderId="21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4" fillId="0" borderId="18" xfId="0" applyFont="1" applyBorder="1" applyAlignment="1">
      <alignment horizontal="center" vertical="center" wrapText="1"/>
    </xf>
    <xf numFmtId="1" fontId="0" fillId="4" borderId="0" xfId="0" applyNumberFormat="1" applyFill="1"/>
    <xf numFmtId="9" fontId="0" fillId="4" borderId="0" xfId="1" applyFont="1" applyFill="1"/>
    <xf numFmtId="0" fontId="22" fillId="7" borderId="10" xfId="0" applyFont="1" applyFill="1" applyBorder="1"/>
    <xf numFmtId="0" fontId="0" fillId="7" borderId="11" xfId="0" applyFill="1" applyBorder="1"/>
    <xf numFmtId="0" fontId="23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left" vertical="center"/>
    </xf>
    <xf numFmtId="1" fontId="20" fillId="7" borderId="2" xfId="1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left" vertical="center"/>
    </xf>
    <xf numFmtId="0" fontId="0" fillId="7" borderId="0" xfId="0" applyFill="1"/>
    <xf numFmtId="0" fontId="23" fillId="0" borderId="22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</cellXfs>
  <cellStyles count="3">
    <cellStyle name="Body: normal cell" xfId="2" xr:uid="{C334278A-9C08-4E15-84A4-CFA82EADFB9A}"/>
    <cellStyle name="Normal" xfId="0" builtinId="0"/>
    <cellStyle name="Percent" xfId="1" builtinId="5"/>
  </cellStyles>
  <dxfs count="48"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b/>
        <i val="0"/>
        <color rgb="FFFF0000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Sheet1!$R$8</c:f>
              <c:strCache>
                <c:ptCount val="1"/>
                <c:pt idx="0">
                  <c:v>Site 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Sheet1!$Q$9:$Q$17</c:f>
              <c:strCache>
                <c:ptCount val="9"/>
                <c:pt idx="0">
                  <c:v>1920</c:v>
                </c:pt>
                <c:pt idx="1">
                  <c:v>1945</c:v>
                </c:pt>
                <c:pt idx="2">
                  <c:v>1959</c:v>
                </c:pt>
                <c:pt idx="3">
                  <c:v>1969</c:v>
                </c:pt>
                <c:pt idx="4">
                  <c:v>1979</c:v>
                </c:pt>
                <c:pt idx="5">
                  <c:v>1989</c:v>
                </c:pt>
                <c:pt idx="6">
                  <c:v>1999</c:v>
                </c:pt>
                <c:pt idx="7">
                  <c:v>2009</c:v>
                </c:pt>
                <c:pt idx="8">
                  <c:v>2018</c:v>
                </c:pt>
              </c:strCache>
            </c:strRef>
          </c:cat>
          <c:val>
            <c:numRef>
              <c:f>Sheet1!$R$9:$R$17</c:f>
              <c:numCache>
                <c:formatCode>#,###,###;</c:formatCode>
                <c:ptCount val="9"/>
                <c:pt idx="0">
                  <c:v>120</c:v>
                </c:pt>
                <c:pt idx="1">
                  <c:v>222</c:v>
                </c:pt>
                <c:pt idx="2">
                  <c:v>227</c:v>
                </c:pt>
                <c:pt idx="3">
                  <c:v>409</c:v>
                </c:pt>
                <c:pt idx="4">
                  <c:v>545</c:v>
                </c:pt>
                <c:pt idx="5">
                  <c:v>618</c:v>
                </c:pt>
                <c:pt idx="6">
                  <c:v>609</c:v>
                </c:pt>
                <c:pt idx="7">
                  <c:v>865</c:v>
                </c:pt>
                <c:pt idx="8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9-4612-AEC2-9F31D7A2DC18}"/>
            </c:ext>
          </c:extLst>
        </c:ser>
        <c:ser>
          <c:idx val="1"/>
          <c:order val="1"/>
          <c:tx>
            <c:strRef>
              <c:f>Sheet1!$S$8</c:f>
              <c:strCache>
                <c:ptCount val="1"/>
                <c:pt idx="0">
                  <c:v>Gas +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Sheet1!$Q$9:$Q$17</c:f>
              <c:strCache>
                <c:ptCount val="9"/>
                <c:pt idx="0">
                  <c:v>1920</c:v>
                </c:pt>
                <c:pt idx="1">
                  <c:v>1945</c:v>
                </c:pt>
                <c:pt idx="2">
                  <c:v>1959</c:v>
                </c:pt>
                <c:pt idx="3">
                  <c:v>1969</c:v>
                </c:pt>
                <c:pt idx="4">
                  <c:v>1979</c:v>
                </c:pt>
                <c:pt idx="5">
                  <c:v>1989</c:v>
                </c:pt>
                <c:pt idx="6">
                  <c:v>1999</c:v>
                </c:pt>
                <c:pt idx="7">
                  <c:v>2009</c:v>
                </c:pt>
                <c:pt idx="8">
                  <c:v>2018</c:v>
                </c:pt>
              </c:strCache>
            </c:strRef>
          </c:cat>
          <c:val>
            <c:numRef>
              <c:f>Sheet1!$S$9:$S$17</c:f>
              <c:numCache>
                <c:formatCode>#,###,###;</c:formatCode>
                <c:ptCount val="9"/>
                <c:pt idx="0">
                  <c:v>96</c:v>
                </c:pt>
                <c:pt idx="1">
                  <c:v>138</c:v>
                </c:pt>
                <c:pt idx="2">
                  <c:v>185</c:v>
                </c:pt>
                <c:pt idx="3">
                  <c:v>300</c:v>
                </c:pt>
                <c:pt idx="4">
                  <c:v>316</c:v>
                </c:pt>
                <c:pt idx="5">
                  <c:v>319</c:v>
                </c:pt>
                <c:pt idx="6">
                  <c:v>325</c:v>
                </c:pt>
                <c:pt idx="7">
                  <c:v>488</c:v>
                </c:pt>
                <c:pt idx="8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9-4612-AEC2-9F31D7A2DC18}"/>
            </c:ext>
          </c:extLst>
        </c:ser>
        <c:ser>
          <c:idx val="2"/>
          <c:order val="2"/>
          <c:tx>
            <c:strRef>
              <c:f>Sheet1!$T$8</c:f>
              <c:strCache>
                <c:ptCount val="1"/>
                <c:pt idx="0">
                  <c:v>% Fossil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Sheet1!$Q$9:$Q$17</c:f>
              <c:strCache>
                <c:ptCount val="9"/>
                <c:pt idx="0">
                  <c:v>1920</c:v>
                </c:pt>
                <c:pt idx="1">
                  <c:v>1945</c:v>
                </c:pt>
                <c:pt idx="2">
                  <c:v>1959</c:v>
                </c:pt>
                <c:pt idx="3">
                  <c:v>1969</c:v>
                </c:pt>
                <c:pt idx="4">
                  <c:v>1979</c:v>
                </c:pt>
                <c:pt idx="5">
                  <c:v>1989</c:v>
                </c:pt>
                <c:pt idx="6">
                  <c:v>1999</c:v>
                </c:pt>
                <c:pt idx="7">
                  <c:v>2009</c:v>
                </c:pt>
                <c:pt idx="8">
                  <c:v>2018</c:v>
                </c:pt>
              </c:strCache>
            </c:strRef>
          </c:cat>
          <c:val>
            <c:numRef>
              <c:f>Sheet1!$T$9:$T$17</c:f>
              <c:numCache>
                <c:formatCode>General</c:formatCode>
                <c:ptCount val="9"/>
                <c:pt idx="0">
                  <c:v>0.44444444444444442</c:v>
                </c:pt>
                <c:pt idx="1">
                  <c:v>0.38333333333333336</c:v>
                </c:pt>
                <c:pt idx="2">
                  <c:v>0.44902912621359226</c:v>
                </c:pt>
                <c:pt idx="3">
                  <c:v>0.42313117066290551</c:v>
                </c:pt>
                <c:pt idx="4">
                  <c:v>0.36701509872241578</c:v>
                </c:pt>
                <c:pt idx="5">
                  <c:v>0.34044823906083244</c:v>
                </c:pt>
                <c:pt idx="6">
                  <c:v>0.34796573875803</c:v>
                </c:pt>
                <c:pt idx="7">
                  <c:v>0.36067997043606798</c:v>
                </c:pt>
                <c:pt idx="8">
                  <c:v>0.33192686357243317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9-4612-AEC2-9F31D7A2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293328"/>
        <c:axId val="917295408"/>
      </c:areaChart>
      <c:catAx>
        <c:axId val="91729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295408"/>
        <c:crosses val="autoZero"/>
        <c:auto val="1"/>
        <c:lblAlgn val="ctr"/>
        <c:lblOffset val="100"/>
        <c:noMultiLvlLbl val="0"/>
      </c:catAx>
      <c:valAx>
        <c:axId val="9172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,###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29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243695</xdr:colOff>
      <xdr:row>19</xdr:row>
      <xdr:rowOff>110094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962436-4162-8875-7748-2CE00A4E0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8600"/>
          <a:ext cx="7120745" cy="42248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9</xdr:col>
      <xdr:colOff>243695</xdr:colOff>
      <xdr:row>38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F92459-1392-5775-E332-7CC78040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800600"/>
          <a:ext cx="7120745" cy="39052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35</xdr:row>
      <xdr:rowOff>180975</xdr:rowOff>
    </xdr:from>
    <xdr:to>
      <xdr:col>15</xdr:col>
      <xdr:colOff>47625</xdr:colOff>
      <xdr:row>37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FFDF70D-FEC4-4466-B8D7-AE08497ED98B}"/>
            </a:ext>
          </a:extLst>
        </xdr:cNvPr>
        <xdr:cNvSpPr txBox="1"/>
      </xdr:nvSpPr>
      <xdr:spPr>
        <a:xfrm>
          <a:off x="933450" y="8181975"/>
          <a:ext cx="64770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Available load management credits include G01, G02, G03, G06</a:t>
          </a:r>
          <a:endParaRPr lang="en-US">
            <a:effectLst/>
          </a:endParaRPr>
        </a:p>
        <a:p>
          <a:r>
            <a:rPr lang="en-US" sz="1100"/>
            <a:t>G04: batteries, G05: cooling storage, &amp; G07: thermal</a:t>
          </a:r>
          <a:r>
            <a:rPr lang="en-US" sz="1100" baseline="0"/>
            <a:t> mass are excluded</a:t>
          </a:r>
          <a:endParaRPr lang="en-US" sz="1100"/>
        </a:p>
      </xdr:txBody>
    </xdr:sp>
    <xdr:clientData/>
  </xdr:twoCellAnchor>
  <xdr:twoCellAnchor>
    <xdr:from>
      <xdr:col>11</xdr:col>
      <xdr:colOff>28575</xdr:colOff>
      <xdr:row>15</xdr:row>
      <xdr:rowOff>171450</xdr:rowOff>
    </xdr:from>
    <xdr:to>
      <xdr:col>15</xdr:col>
      <xdr:colOff>285750</xdr:colOff>
      <xdr:row>19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E68B2DC-1E24-4C24-815C-948254EFA0C2}"/>
            </a:ext>
          </a:extLst>
        </xdr:cNvPr>
        <xdr:cNvSpPr txBox="1"/>
      </xdr:nvSpPr>
      <xdr:spPr>
        <a:xfrm>
          <a:off x="6172200" y="3600450"/>
          <a:ext cx="14763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Available efficiency credit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multipliers found at cells Y114:Y156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20411</xdr:colOff>
      <xdr:row>1</xdr:row>
      <xdr:rowOff>13607</xdr:rowOff>
    </xdr:from>
    <xdr:to>
      <xdr:col>10</xdr:col>
      <xdr:colOff>321256</xdr:colOff>
      <xdr:row>26</xdr:row>
      <xdr:rowOff>122233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178364-2639-445D-9654-985CA9CDC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732" y="204107"/>
          <a:ext cx="7145238" cy="4871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20411</xdr:colOff>
      <xdr:row>1</xdr:row>
      <xdr:rowOff>13607</xdr:rowOff>
    </xdr:from>
    <xdr:to>
      <xdr:col>10</xdr:col>
      <xdr:colOff>321256</xdr:colOff>
      <xdr:row>26</xdr:row>
      <xdr:rowOff>122233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F0C8C7-21EA-41B0-A7EF-2CC10785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011" y="197757"/>
          <a:ext cx="7215995" cy="4712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0</xdr:rowOff>
    </xdr:from>
    <xdr:to>
      <xdr:col>12</xdr:col>
      <xdr:colOff>323443</xdr:colOff>
      <xdr:row>25</xdr:row>
      <xdr:rowOff>108626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834E55-FE54-6D6E-9855-1EF3ED78C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0"/>
          <a:ext cx="8279086" cy="48711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0</xdr:rowOff>
    </xdr:from>
    <xdr:to>
      <xdr:col>12</xdr:col>
      <xdr:colOff>323443</xdr:colOff>
      <xdr:row>25</xdr:row>
      <xdr:rowOff>108626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215E1-51B5-47FA-A5BA-188CB2ED6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0"/>
          <a:ext cx="8353472" cy="47123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0</xdr:rowOff>
    </xdr:from>
    <xdr:to>
      <xdr:col>12</xdr:col>
      <xdr:colOff>381993</xdr:colOff>
      <xdr:row>24</xdr:row>
      <xdr:rowOff>6804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9451A5-87B3-0EB2-95C9-B62825C6B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0"/>
          <a:ext cx="8321761" cy="4578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7</xdr:row>
      <xdr:rowOff>180975</xdr:rowOff>
    </xdr:from>
    <xdr:to>
      <xdr:col>31</xdr:col>
      <xdr:colOff>419100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DA8E08-AC97-5F55-3BB5-1CBC71FAB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607C-9B41-48C0-9D08-6EB7108A42BB}">
  <dimension ref="A40:Z556"/>
  <sheetViews>
    <sheetView topLeftCell="A82" zoomScale="70" zoomScaleNormal="70" workbookViewId="0">
      <selection activeCell="G65" sqref="G65"/>
    </sheetView>
  </sheetViews>
  <sheetFormatPr defaultRowHeight="18" customHeight="1" x14ac:dyDescent="0.35"/>
  <cols>
    <col min="2" max="2" width="9.1796875" style="1"/>
    <col min="3" max="3" width="31" style="1" customWidth="1"/>
    <col min="4" max="4" width="10.81640625" style="1" customWidth="1"/>
    <col min="5" max="12" width="10.453125" style="1" customWidth="1"/>
    <col min="13" max="23" width="4.54296875" style="1" customWidth="1"/>
  </cols>
  <sheetData>
    <row r="40" spans="2:3" ht="18" customHeight="1" x14ac:dyDescent="0.35">
      <c r="C40" s="2">
        <v>44855</v>
      </c>
    </row>
    <row r="41" spans="2:3" ht="18" customHeight="1" x14ac:dyDescent="0.35">
      <c r="B41" s="1" t="s">
        <v>357</v>
      </c>
    </row>
    <row r="42" spans="2:3" ht="18" customHeight="1" x14ac:dyDescent="0.35">
      <c r="B42" s="1" t="s">
        <v>208</v>
      </c>
      <c r="C42" s="1" t="s">
        <v>212</v>
      </c>
    </row>
    <row r="43" spans="2:3" ht="18" customHeight="1" x14ac:dyDescent="0.35">
      <c r="B43" s="55">
        <v>185</v>
      </c>
      <c r="C43" s="1" t="s">
        <v>214</v>
      </c>
    </row>
    <row r="44" spans="2:3" ht="18" customHeight="1" x14ac:dyDescent="0.35">
      <c r="B44" s="55">
        <v>172</v>
      </c>
      <c r="C44" s="1" t="s">
        <v>209</v>
      </c>
    </row>
    <row r="45" spans="2:3" ht="18" customHeight="1" x14ac:dyDescent="0.35">
      <c r="B45" s="55">
        <v>190</v>
      </c>
      <c r="C45" s="1" t="s">
        <v>210</v>
      </c>
    </row>
    <row r="46" spans="2:3" ht="18" customHeight="1" x14ac:dyDescent="0.35">
      <c r="B46" s="55">
        <v>192</v>
      </c>
      <c r="C46" s="1" t="s">
        <v>211</v>
      </c>
    </row>
    <row r="47" spans="2:3" ht="18" customHeight="1" x14ac:dyDescent="0.35">
      <c r="B47" s="55">
        <v>194</v>
      </c>
      <c r="C47" s="1" t="s">
        <v>215</v>
      </c>
    </row>
    <row r="48" spans="2:3" ht="18" customHeight="1" x14ac:dyDescent="0.35">
      <c r="B48" s="55"/>
    </row>
    <row r="49" spans="1:12" ht="18" customHeight="1" thickBot="1" x14ac:dyDescent="0.4">
      <c r="A49" s="124" t="s">
        <v>345</v>
      </c>
      <c r="B49" s="55"/>
    </row>
    <row r="50" spans="1:12" ht="18" customHeight="1" thickBot="1" x14ac:dyDescent="0.4">
      <c r="B50" s="115" t="s">
        <v>3</v>
      </c>
      <c r="C50" s="115" t="s">
        <v>6</v>
      </c>
      <c r="D50" s="116" t="s">
        <v>317</v>
      </c>
      <c r="E50" s="117" t="s">
        <v>160</v>
      </c>
      <c r="F50" s="117" t="s">
        <v>243</v>
      </c>
      <c r="G50" s="117" t="s">
        <v>244</v>
      </c>
      <c r="H50" s="117" t="s">
        <v>167</v>
      </c>
      <c r="I50" s="117" t="s">
        <v>173</v>
      </c>
      <c r="J50" s="117" t="s">
        <v>176</v>
      </c>
      <c r="K50" s="117" t="s">
        <v>198</v>
      </c>
      <c r="L50" s="117" t="s">
        <v>182</v>
      </c>
    </row>
    <row r="51" spans="1:12" ht="18" customHeight="1" thickBot="1" x14ac:dyDescent="0.4">
      <c r="B51" s="118" t="s">
        <v>25</v>
      </c>
      <c r="C51" s="119" t="s">
        <v>318</v>
      </c>
      <c r="D51" s="120">
        <v>40</v>
      </c>
      <c r="E51" s="121" t="s">
        <v>319</v>
      </c>
      <c r="F51" s="121" t="s">
        <v>320</v>
      </c>
      <c r="G51" s="121" t="s">
        <v>320</v>
      </c>
      <c r="H51" s="121" t="s">
        <v>320</v>
      </c>
      <c r="I51" s="121"/>
      <c r="J51" s="121"/>
      <c r="K51" s="121" t="s">
        <v>320</v>
      </c>
      <c r="L51" s="121"/>
    </row>
    <row r="52" spans="1:12" ht="18" customHeight="1" thickBot="1" x14ac:dyDescent="0.4">
      <c r="B52" s="118" t="s">
        <v>30</v>
      </c>
      <c r="C52" s="119" t="s">
        <v>321</v>
      </c>
      <c r="D52" s="120">
        <v>40</v>
      </c>
      <c r="E52" s="121"/>
      <c r="F52" s="121"/>
      <c r="G52" s="121"/>
      <c r="H52" s="121"/>
      <c r="I52" s="121"/>
      <c r="J52" s="121" t="s">
        <v>322</v>
      </c>
      <c r="K52" s="121"/>
      <c r="L52" s="121"/>
    </row>
    <row r="53" spans="1:12" ht="18" customHeight="1" thickBot="1" x14ac:dyDescent="0.4">
      <c r="B53" s="132" t="s">
        <v>50</v>
      </c>
      <c r="C53" s="133" t="s">
        <v>52</v>
      </c>
      <c r="D53" s="134">
        <v>18</v>
      </c>
      <c r="E53" s="134"/>
      <c r="F53" s="134" t="s">
        <v>323</v>
      </c>
      <c r="G53" s="134"/>
      <c r="H53" s="134"/>
      <c r="I53" s="134"/>
      <c r="J53" s="134" t="s">
        <v>324</v>
      </c>
      <c r="K53" s="134"/>
      <c r="L53" s="134" t="s">
        <v>325</v>
      </c>
    </row>
    <row r="54" spans="1:12" ht="18" customHeight="1" thickBot="1" x14ac:dyDescent="0.4">
      <c r="B54" s="122" t="s">
        <v>55</v>
      </c>
      <c r="C54" s="123" t="s">
        <v>326</v>
      </c>
      <c r="D54" s="121">
        <v>15</v>
      </c>
      <c r="E54" s="121" t="s">
        <v>327</v>
      </c>
      <c r="F54" s="121" t="s">
        <v>328</v>
      </c>
      <c r="G54" s="121" t="s">
        <v>328</v>
      </c>
      <c r="H54" s="121" t="s">
        <v>328</v>
      </c>
      <c r="I54" s="121" t="s">
        <v>328</v>
      </c>
      <c r="J54" s="121" t="s">
        <v>329</v>
      </c>
      <c r="K54" s="121" t="s">
        <v>330</v>
      </c>
      <c r="L54" s="121" t="s">
        <v>330</v>
      </c>
    </row>
    <row r="55" spans="1:12" ht="18" customHeight="1" thickBot="1" x14ac:dyDescent="0.4">
      <c r="B55" s="122" t="s">
        <v>58</v>
      </c>
      <c r="C55" s="123" t="s">
        <v>231</v>
      </c>
      <c r="D55" s="121">
        <v>15</v>
      </c>
      <c r="E55" s="121" t="s">
        <v>320</v>
      </c>
      <c r="F55" s="121"/>
      <c r="G55" s="121"/>
      <c r="H55" s="121"/>
      <c r="I55" s="121"/>
      <c r="J55" s="121"/>
      <c r="K55" s="121"/>
      <c r="L55" s="121"/>
    </row>
    <row r="56" spans="1:12" ht="18" customHeight="1" thickBot="1" x14ac:dyDescent="0.4">
      <c r="B56" s="122" t="s">
        <v>69</v>
      </c>
      <c r="C56" s="123" t="s">
        <v>331</v>
      </c>
      <c r="D56" s="121">
        <v>19</v>
      </c>
      <c r="E56" s="121"/>
      <c r="F56" s="121" t="s">
        <v>332</v>
      </c>
      <c r="G56" s="121" t="s">
        <v>332</v>
      </c>
      <c r="H56" s="121"/>
      <c r="I56" s="121" t="s">
        <v>332</v>
      </c>
      <c r="J56" s="121" t="s">
        <v>333</v>
      </c>
      <c r="K56" s="121"/>
      <c r="L56" s="121" t="s">
        <v>334</v>
      </c>
    </row>
    <row r="57" spans="1:12" ht="18" customHeight="1" thickBot="1" x14ac:dyDescent="0.4">
      <c r="B57" s="132" t="s">
        <v>72</v>
      </c>
      <c r="C57" s="133" t="s">
        <v>73</v>
      </c>
      <c r="D57" s="134">
        <v>15</v>
      </c>
      <c r="E57" s="134" t="s">
        <v>335</v>
      </c>
      <c r="F57" s="134" t="s">
        <v>336</v>
      </c>
      <c r="G57" s="134" t="s">
        <v>336</v>
      </c>
      <c r="H57" s="134"/>
      <c r="I57" s="134" t="s">
        <v>336</v>
      </c>
      <c r="J57" s="134"/>
      <c r="K57" s="134"/>
      <c r="L57" s="134"/>
    </row>
    <row r="58" spans="1:12" ht="18" customHeight="1" thickBot="1" x14ac:dyDescent="0.4">
      <c r="B58" s="122" t="s">
        <v>78</v>
      </c>
      <c r="C58" s="123" t="s">
        <v>337</v>
      </c>
      <c r="D58" s="121">
        <v>15</v>
      </c>
      <c r="E58" s="121"/>
      <c r="F58" s="121"/>
      <c r="G58" s="121"/>
      <c r="H58" s="121" t="s">
        <v>320</v>
      </c>
      <c r="I58" s="121"/>
      <c r="J58" s="121"/>
      <c r="K58" s="121" t="s">
        <v>320</v>
      </c>
      <c r="L58" s="121"/>
    </row>
    <row r="59" spans="1:12" ht="18" customHeight="1" thickBot="1" x14ac:dyDescent="0.4">
      <c r="B59" s="122" t="s">
        <v>82</v>
      </c>
      <c r="C59" s="123" t="s">
        <v>233</v>
      </c>
      <c r="D59" s="121">
        <v>15</v>
      </c>
      <c r="E59" s="121"/>
      <c r="F59" s="121" t="s">
        <v>320</v>
      </c>
      <c r="G59" s="121" t="s">
        <v>320</v>
      </c>
      <c r="H59" s="121"/>
      <c r="I59" s="121"/>
      <c r="J59" s="121"/>
      <c r="K59" s="121"/>
      <c r="L59" s="121"/>
    </row>
    <row r="60" spans="1:12" ht="18" customHeight="1" thickBot="1" x14ac:dyDescent="0.4">
      <c r="B60" s="132" t="s">
        <v>87</v>
      </c>
      <c r="C60" s="133" t="s">
        <v>338</v>
      </c>
      <c r="D60" s="134">
        <v>15</v>
      </c>
      <c r="E60" s="134" t="s">
        <v>320</v>
      </c>
      <c r="F60" s="134"/>
      <c r="G60" s="134" t="s">
        <v>320</v>
      </c>
      <c r="H60" s="134"/>
      <c r="I60" s="134"/>
      <c r="J60" s="134"/>
      <c r="K60" s="134"/>
      <c r="L60" s="134"/>
    </row>
    <row r="61" spans="1:12" ht="18" customHeight="1" thickBot="1" x14ac:dyDescent="0.4">
      <c r="B61" s="122" t="s">
        <v>110</v>
      </c>
      <c r="C61" s="123" t="s">
        <v>339</v>
      </c>
      <c r="D61" s="121">
        <v>15</v>
      </c>
      <c r="E61" s="121"/>
      <c r="F61" s="121"/>
      <c r="G61" s="121"/>
      <c r="H61" s="121"/>
      <c r="I61" s="121"/>
      <c r="J61" s="121" t="s">
        <v>340</v>
      </c>
      <c r="K61" s="121"/>
      <c r="L61" s="121" t="s">
        <v>341</v>
      </c>
    </row>
    <row r="62" spans="1:12" ht="18" customHeight="1" thickBot="1" x14ac:dyDescent="0.4">
      <c r="B62" s="122" t="s">
        <v>116</v>
      </c>
      <c r="C62" s="123" t="s">
        <v>118</v>
      </c>
      <c r="D62" s="121">
        <v>20</v>
      </c>
      <c r="E62" s="121" t="s">
        <v>341</v>
      </c>
      <c r="F62" s="121" t="s">
        <v>342</v>
      </c>
      <c r="G62" s="121" t="s">
        <v>342</v>
      </c>
      <c r="H62" s="121" t="s">
        <v>342</v>
      </c>
      <c r="I62" s="121" t="s">
        <v>342</v>
      </c>
      <c r="J62" s="121" t="s">
        <v>342</v>
      </c>
      <c r="K62" s="121" t="s">
        <v>342</v>
      </c>
      <c r="L62" s="121" t="s">
        <v>342</v>
      </c>
    </row>
    <row r="63" spans="1:12" ht="18" customHeight="1" thickBot="1" x14ac:dyDescent="0.4">
      <c r="B63" s="122" t="s">
        <v>123</v>
      </c>
      <c r="C63" s="123" t="s">
        <v>343</v>
      </c>
      <c r="D63" s="121">
        <v>15</v>
      </c>
      <c r="E63" s="121"/>
      <c r="F63" s="121"/>
      <c r="G63" s="121"/>
      <c r="H63" s="121"/>
      <c r="I63" s="121" t="s">
        <v>320</v>
      </c>
      <c r="J63" s="121"/>
      <c r="K63" s="121"/>
      <c r="L63" s="121"/>
    </row>
    <row r="64" spans="1:12" ht="18" customHeight="1" thickBot="1" x14ac:dyDescent="0.4">
      <c r="B64" s="122" t="s">
        <v>129</v>
      </c>
      <c r="C64" s="123" t="s">
        <v>130</v>
      </c>
      <c r="D64" s="121">
        <v>15</v>
      </c>
      <c r="E64" s="121"/>
      <c r="F64" s="121" t="s">
        <v>320</v>
      </c>
      <c r="G64" s="121" t="s">
        <v>320</v>
      </c>
      <c r="H64" s="121" t="s">
        <v>320</v>
      </c>
      <c r="I64" s="121"/>
      <c r="J64" s="121" t="s">
        <v>344</v>
      </c>
      <c r="K64" s="121" t="s">
        <v>320</v>
      </c>
      <c r="L64" s="121"/>
    </row>
    <row r="65" spans="2:23" ht="18" customHeight="1" x14ac:dyDescent="0.35">
      <c r="B65" s="55"/>
    </row>
    <row r="66" spans="2:23" ht="18" customHeight="1" x14ac:dyDescent="0.35">
      <c r="C66" s="4" t="s">
        <v>0</v>
      </c>
    </row>
    <row r="67" spans="2:23" ht="18" customHeight="1" x14ac:dyDescent="0.35">
      <c r="C67" s="2">
        <v>44855</v>
      </c>
    </row>
    <row r="68" spans="2:23" ht="18" customHeight="1" x14ac:dyDescent="0.35">
      <c r="C68" s="1" t="s">
        <v>213</v>
      </c>
    </row>
    <row r="70" spans="2:23" ht="18" customHeight="1" x14ac:dyDescent="0.35">
      <c r="C70" s="30" t="s">
        <v>186</v>
      </c>
    </row>
    <row r="71" spans="2:23" ht="18" customHeight="1" x14ac:dyDescent="0.35">
      <c r="C71" s="30" t="s">
        <v>187</v>
      </c>
    </row>
    <row r="72" spans="2:23" ht="18" customHeight="1" x14ac:dyDescent="0.35">
      <c r="C72" s="31" t="s">
        <v>188</v>
      </c>
      <c r="E72" s="32" t="s">
        <v>5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4"/>
    </row>
    <row r="73" spans="2:23" ht="16.5" customHeight="1" x14ac:dyDescent="0.35">
      <c r="C73" s="35"/>
      <c r="E73" s="36" t="s">
        <v>7</v>
      </c>
      <c r="F73" s="35" t="s">
        <v>8</v>
      </c>
      <c r="G73" s="35" t="s">
        <v>9</v>
      </c>
      <c r="H73" s="35" t="s">
        <v>10</v>
      </c>
      <c r="I73" s="35" t="s">
        <v>11</v>
      </c>
      <c r="J73" s="35" t="s">
        <v>12</v>
      </c>
      <c r="K73" s="35" t="s">
        <v>13</v>
      </c>
      <c r="L73" s="35" t="s">
        <v>14</v>
      </c>
      <c r="M73" s="35" t="s">
        <v>15</v>
      </c>
      <c r="N73" s="35" t="s">
        <v>16</v>
      </c>
      <c r="O73" s="35" t="s">
        <v>17</v>
      </c>
      <c r="P73" s="35" t="s">
        <v>18</v>
      </c>
      <c r="Q73" s="35" t="s">
        <v>19</v>
      </c>
      <c r="R73" s="35" t="s">
        <v>20</v>
      </c>
      <c r="S73" s="35" t="s">
        <v>21</v>
      </c>
      <c r="T73" s="35" t="s">
        <v>22</v>
      </c>
      <c r="U73" s="35" t="s">
        <v>23</v>
      </c>
      <c r="V73" s="35">
        <v>7</v>
      </c>
      <c r="W73" s="35">
        <v>8</v>
      </c>
    </row>
    <row r="74" spans="2:23" ht="18" customHeight="1" x14ac:dyDescent="0.35">
      <c r="C74" s="37" t="s">
        <v>189</v>
      </c>
      <c r="D74" s="1" t="s">
        <v>190</v>
      </c>
      <c r="E74" s="38">
        <v>65</v>
      </c>
      <c r="F74" s="37">
        <v>66</v>
      </c>
      <c r="G74" s="39">
        <v>67</v>
      </c>
      <c r="H74" s="39">
        <v>77</v>
      </c>
      <c r="I74" s="39">
        <v>80</v>
      </c>
      <c r="J74" s="37">
        <v>86</v>
      </c>
      <c r="K74" s="37">
        <v>80</v>
      </c>
      <c r="L74" s="37">
        <v>81</v>
      </c>
      <c r="M74" s="37">
        <v>90</v>
      </c>
      <c r="N74" s="37">
        <v>86</v>
      </c>
      <c r="O74" s="37">
        <v>90</v>
      </c>
      <c r="P74" s="37">
        <v>90</v>
      </c>
      <c r="Q74" s="37">
        <v>86</v>
      </c>
      <c r="R74" s="39">
        <v>90</v>
      </c>
      <c r="S74" s="39">
        <v>90</v>
      </c>
      <c r="T74" s="39">
        <v>70</v>
      </c>
      <c r="U74" s="37">
        <v>89</v>
      </c>
      <c r="V74" s="37">
        <v>80</v>
      </c>
      <c r="W74" s="39">
        <v>78</v>
      </c>
    </row>
    <row r="75" spans="2:23" ht="18" customHeight="1" x14ac:dyDescent="0.35">
      <c r="C75" s="37" t="s">
        <v>191</v>
      </c>
      <c r="D75" s="1" t="s">
        <v>192</v>
      </c>
      <c r="E75" s="38">
        <v>43</v>
      </c>
      <c r="F75" s="37">
        <v>42</v>
      </c>
      <c r="G75" s="39">
        <v>38</v>
      </c>
      <c r="H75" s="39">
        <v>37</v>
      </c>
      <c r="I75" s="39">
        <v>36</v>
      </c>
      <c r="J75" s="37">
        <v>38</v>
      </c>
      <c r="K75" s="37">
        <v>32</v>
      </c>
      <c r="L75" s="37">
        <v>32</v>
      </c>
      <c r="M75" s="37">
        <v>30</v>
      </c>
      <c r="N75" s="37">
        <v>36</v>
      </c>
      <c r="O75" s="37">
        <v>36</v>
      </c>
      <c r="P75" s="37">
        <v>35</v>
      </c>
      <c r="Q75" s="37">
        <v>43</v>
      </c>
      <c r="R75" s="39">
        <v>43</v>
      </c>
      <c r="S75" s="39">
        <v>44</v>
      </c>
      <c r="T75" s="39">
        <v>46</v>
      </c>
      <c r="U75" s="37">
        <v>47</v>
      </c>
      <c r="V75" s="37">
        <v>50</v>
      </c>
      <c r="W75" s="39">
        <v>53</v>
      </c>
    </row>
    <row r="76" spans="2:23" ht="18" customHeight="1" x14ac:dyDescent="0.35">
      <c r="C76" s="37" t="s">
        <v>193</v>
      </c>
      <c r="D76" s="1" t="s">
        <v>164</v>
      </c>
      <c r="E76" s="38">
        <v>63</v>
      </c>
      <c r="F76" s="37">
        <v>62</v>
      </c>
      <c r="G76" s="39">
        <v>66</v>
      </c>
      <c r="H76" s="39">
        <v>65</v>
      </c>
      <c r="I76" s="39">
        <v>70</v>
      </c>
      <c r="J76" s="37">
        <v>71</v>
      </c>
      <c r="K76" s="37">
        <v>77</v>
      </c>
      <c r="L76" s="37">
        <v>80</v>
      </c>
      <c r="M76" s="37">
        <v>84</v>
      </c>
      <c r="N76" s="37">
        <v>81</v>
      </c>
      <c r="O76" s="37">
        <v>83</v>
      </c>
      <c r="P76" s="37">
        <v>88</v>
      </c>
      <c r="Q76" s="37">
        <v>85</v>
      </c>
      <c r="R76" s="39">
        <v>86</v>
      </c>
      <c r="S76" s="39">
        <v>90</v>
      </c>
      <c r="T76" s="39">
        <v>83</v>
      </c>
      <c r="U76" s="37">
        <v>87</v>
      </c>
      <c r="V76" s="37">
        <v>87</v>
      </c>
      <c r="W76" s="39">
        <v>85</v>
      </c>
    </row>
    <row r="77" spans="2:23" ht="18" customHeight="1" x14ac:dyDescent="0.35">
      <c r="C77" s="37" t="s">
        <v>194</v>
      </c>
      <c r="D77" s="1" t="s">
        <v>167</v>
      </c>
      <c r="E77" s="38">
        <v>62</v>
      </c>
      <c r="F77" s="37">
        <v>62</v>
      </c>
      <c r="G77" s="39">
        <v>64</v>
      </c>
      <c r="H77" s="39">
        <v>66</v>
      </c>
      <c r="I77" s="39">
        <v>66</v>
      </c>
      <c r="J77" s="37">
        <v>65</v>
      </c>
      <c r="K77" s="37">
        <v>64</v>
      </c>
      <c r="L77" s="37">
        <v>64</v>
      </c>
      <c r="M77" s="37">
        <v>68</v>
      </c>
      <c r="N77" s="37">
        <v>70</v>
      </c>
      <c r="O77" s="37">
        <v>72</v>
      </c>
      <c r="P77" s="37">
        <v>74</v>
      </c>
      <c r="Q77" s="37">
        <v>71</v>
      </c>
      <c r="R77" s="39">
        <v>73</v>
      </c>
      <c r="S77" s="39">
        <v>77</v>
      </c>
      <c r="T77" s="39">
        <v>71</v>
      </c>
      <c r="U77" s="37">
        <v>74</v>
      </c>
      <c r="V77" s="37">
        <v>74</v>
      </c>
      <c r="W77" s="39">
        <v>71</v>
      </c>
    </row>
    <row r="78" spans="2:23" ht="18" customHeight="1" x14ac:dyDescent="0.35">
      <c r="C78" s="37" t="s">
        <v>195</v>
      </c>
      <c r="D78" s="1" t="s">
        <v>173</v>
      </c>
      <c r="E78" s="38">
        <v>70</v>
      </c>
      <c r="F78" s="37">
        <v>70</v>
      </c>
      <c r="G78" s="39">
        <v>72</v>
      </c>
      <c r="H78" s="39">
        <v>72</v>
      </c>
      <c r="I78" s="39">
        <v>75</v>
      </c>
      <c r="J78" s="37">
        <v>75</v>
      </c>
      <c r="K78" s="37">
        <v>70</v>
      </c>
      <c r="L78" s="37">
        <v>73</v>
      </c>
      <c r="M78" s="37">
        <v>82</v>
      </c>
      <c r="N78" s="37">
        <v>69</v>
      </c>
      <c r="O78" s="37">
        <v>74</v>
      </c>
      <c r="P78" s="37">
        <v>78</v>
      </c>
      <c r="Q78" s="37">
        <v>67</v>
      </c>
      <c r="R78" s="39">
        <v>72</v>
      </c>
      <c r="S78" s="39">
        <v>78</v>
      </c>
      <c r="T78" s="39">
        <v>60</v>
      </c>
      <c r="U78" s="37">
        <v>67</v>
      </c>
      <c r="V78" s="37">
        <v>57</v>
      </c>
      <c r="W78" s="39">
        <v>51</v>
      </c>
    </row>
    <row r="79" spans="2:23" ht="18" customHeight="1" x14ac:dyDescent="0.35">
      <c r="C79" s="37" t="s">
        <v>196</v>
      </c>
      <c r="D79" s="1" t="s">
        <v>176</v>
      </c>
      <c r="E79" s="38">
        <v>80</v>
      </c>
      <c r="F79" s="37">
        <v>79</v>
      </c>
      <c r="G79" s="39">
        <v>83</v>
      </c>
      <c r="H79" s="39">
        <v>79</v>
      </c>
      <c r="I79" s="39">
        <v>81</v>
      </c>
      <c r="J79" s="37">
        <v>84</v>
      </c>
      <c r="K79" s="37">
        <v>67</v>
      </c>
      <c r="L79" s="37">
        <v>74</v>
      </c>
      <c r="M79" s="37">
        <v>87</v>
      </c>
      <c r="N79" s="37">
        <v>80</v>
      </c>
      <c r="O79" s="37">
        <v>66</v>
      </c>
      <c r="P79" s="37">
        <v>65</v>
      </c>
      <c r="Q79" s="37">
        <v>79</v>
      </c>
      <c r="R79" s="39">
        <v>62</v>
      </c>
      <c r="S79" s="39">
        <v>50</v>
      </c>
      <c r="T79" s="39">
        <v>75</v>
      </c>
      <c r="U79" s="37">
        <v>67</v>
      </c>
      <c r="V79" s="37">
        <v>75</v>
      </c>
      <c r="W79" s="39">
        <v>58</v>
      </c>
    </row>
    <row r="80" spans="2:23" ht="18" customHeight="1" x14ac:dyDescent="0.35">
      <c r="C80" s="37" t="s">
        <v>197</v>
      </c>
      <c r="D80" s="1" t="s">
        <v>198</v>
      </c>
      <c r="E80" s="38">
        <v>56</v>
      </c>
      <c r="F80" s="37">
        <v>57</v>
      </c>
      <c r="G80" s="39">
        <v>55</v>
      </c>
      <c r="H80" s="39">
        <v>58</v>
      </c>
      <c r="I80" s="39">
        <v>58</v>
      </c>
      <c r="J80" s="37">
        <v>57</v>
      </c>
      <c r="K80" s="37">
        <v>59</v>
      </c>
      <c r="L80" s="37">
        <v>62</v>
      </c>
      <c r="M80" s="37">
        <v>59</v>
      </c>
      <c r="N80" s="37">
        <v>61</v>
      </c>
      <c r="O80" s="37">
        <v>66</v>
      </c>
      <c r="P80" s="37">
        <v>62</v>
      </c>
      <c r="Q80" s="37">
        <v>64</v>
      </c>
      <c r="R80" s="39">
        <v>67</v>
      </c>
      <c r="S80" s="39">
        <v>67</v>
      </c>
      <c r="T80" s="39">
        <v>65</v>
      </c>
      <c r="U80" s="37">
        <v>67</v>
      </c>
      <c r="V80" s="37">
        <v>63</v>
      </c>
      <c r="W80" s="39">
        <v>58</v>
      </c>
    </row>
    <row r="81" spans="2:23" ht="18" customHeight="1" x14ac:dyDescent="0.35">
      <c r="C81" s="37" t="s">
        <v>199</v>
      </c>
      <c r="D81" s="1" t="s">
        <v>182</v>
      </c>
      <c r="E81" s="38">
        <v>61</v>
      </c>
      <c r="F81" s="37">
        <v>60</v>
      </c>
      <c r="G81" s="39">
        <v>61</v>
      </c>
      <c r="H81" s="39">
        <v>60</v>
      </c>
      <c r="I81" s="39">
        <v>58</v>
      </c>
      <c r="J81" s="37">
        <v>57</v>
      </c>
      <c r="K81" s="37">
        <v>44</v>
      </c>
      <c r="L81" s="37">
        <v>54</v>
      </c>
      <c r="M81" s="37">
        <v>62</v>
      </c>
      <c r="N81" s="37">
        <v>85</v>
      </c>
      <c r="O81" s="37">
        <v>68</v>
      </c>
      <c r="P81" s="37">
        <v>75</v>
      </c>
      <c r="Q81" s="37">
        <v>90</v>
      </c>
      <c r="R81" s="39">
        <v>82</v>
      </c>
      <c r="S81" s="39">
        <v>72</v>
      </c>
      <c r="T81" s="39">
        <v>90</v>
      </c>
      <c r="U81" s="37">
        <v>89</v>
      </c>
      <c r="V81" s="37">
        <v>90</v>
      </c>
      <c r="W81" s="39">
        <v>90</v>
      </c>
    </row>
    <row r="82" spans="2:23" ht="18" customHeight="1" x14ac:dyDescent="0.35">
      <c r="C82" s="37" t="s">
        <v>200</v>
      </c>
      <c r="D82" s="1" t="s">
        <v>185</v>
      </c>
      <c r="E82" s="38">
        <v>31</v>
      </c>
      <c r="F82" s="37">
        <v>31</v>
      </c>
      <c r="G82" s="39">
        <v>31</v>
      </c>
      <c r="H82" s="39">
        <v>32</v>
      </c>
      <c r="I82" s="39">
        <v>32</v>
      </c>
      <c r="J82" s="37">
        <v>33</v>
      </c>
      <c r="K82" s="37">
        <v>30</v>
      </c>
      <c r="L82" s="37">
        <v>32</v>
      </c>
      <c r="M82" s="37">
        <v>36</v>
      </c>
      <c r="N82" s="37">
        <v>35</v>
      </c>
      <c r="O82" s="37">
        <v>35</v>
      </c>
      <c r="P82" s="37">
        <v>35</v>
      </c>
      <c r="Q82" s="37">
        <v>37</v>
      </c>
      <c r="R82" s="39">
        <v>36</v>
      </c>
      <c r="S82" s="39">
        <v>36</v>
      </c>
      <c r="T82" s="39">
        <v>36</v>
      </c>
      <c r="U82" s="37">
        <v>37</v>
      </c>
      <c r="V82" s="37">
        <v>36</v>
      </c>
      <c r="W82" s="39">
        <v>34</v>
      </c>
    </row>
    <row r="84" spans="2:23" ht="18" customHeight="1" x14ac:dyDescent="0.35">
      <c r="C84" s="30" t="s">
        <v>201</v>
      </c>
      <c r="F84" s="1" t="s">
        <v>256</v>
      </c>
    </row>
    <row r="85" spans="2:23" ht="18" customHeight="1" x14ac:dyDescent="0.35">
      <c r="B85" s="40"/>
      <c r="C85" s="30" t="s">
        <v>202</v>
      </c>
    </row>
    <row r="86" spans="2:23" ht="18" customHeight="1" x14ac:dyDescent="0.35">
      <c r="C86" s="41" t="s">
        <v>188</v>
      </c>
      <c r="E86" s="33" t="s">
        <v>5</v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4"/>
    </row>
    <row r="87" spans="2:23" ht="18" customHeight="1" x14ac:dyDescent="0.35">
      <c r="C87" s="35"/>
      <c r="E87" s="42" t="s">
        <v>7</v>
      </c>
      <c r="F87" s="43" t="s">
        <v>8</v>
      </c>
      <c r="G87" s="35" t="s">
        <v>9</v>
      </c>
      <c r="H87" s="35" t="s">
        <v>10</v>
      </c>
      <c r="I87" s="35" t="s">
        <v>11</v>
      </c>
      <c r="J87" s="43" t="s">
        <v>12</v>
      </c>
      <c r="K87" s="43" t="s">
        <v>13</v>
      </c>
      <c r="L87" s="43" t="s">
        <v>14</v>
      </c>
      <c r="M87" s="43" t="s">
        <v>15</v>
      </c>
      <c r="N87" s="43" t="s">
        <v>16</v>
      </c>
      <c r="O87" s="43" t="s">
        <v>17</v>
      </c>
      <c r="P87" s="43" t="s">
        <v>18</v>
      </c>
      <c r="Q87" s="43" t="s">
        <v>19</v>
      </c>
      <c r="R87" s="35" t="s">
        <v>20</v>
      </c>
      <c r="S87" s="35" t="s">
        <v>21</v>
      </c>
      <c r="T87" s="35" t="s">
        <v>22</v>
      </c>
      <c r="U87" s="43" t="s">
        <v>23</v>
      </c>
      <c r="V87" s="43">
        <v>7</v>
      </c>
      <c r="W87" s="35">
        <v>8</v>
      </c>
    </row>
    <row r="88" spans="2:23" ht="18" customHeight="1" x14ac:dyDescent="0.35">
      <c r="C88" s="43" t="s">
        <v>189</v>
      </c>
      <c r="D88" s="1" t="s">
        <v>190</v>
      </c>
      <c r="E88" s="38">
        <v>34</v>
      </c>
      <c r="F88" s="38">
        <v>37</v>
      </c>
      <c r="G88" s="38">
        <v>31</v>
      </c>
      <c r="H88" s="38">
        <v>46</v>
      </c>
      <c r="I88" s="38">
        <v>48</v>
      </c>
      <c r="J88" s="38">
        <v>56</v>
      </c>
      <c r="K88" s="38">
        <v>49</v>
      </c>
      <c r="L88" s="38">
        <v>56</v>
      </c>
      <c r="M88" s="38">
        <v>38</v>
      </c>
      <c r="N88" s="38">
        <v>31</v>
      </c>
      <c r="O88" s="38">
        <v>42</v>
      </c>
      <c r="P88" s="38">
        <v>32</v>
      </c>
      <c r="Q88" s="38">
        <v>26</v>
      </c>
      <c r="R88" s="38">
        <v>33</v>
      </c>
      <c r="S88" s="38">
        <v>34</v>
      </c>
      <c r="T88" s="38">
        <v>23</v>
      </c>
      <c r="U88" s="38">
        <v>27</v>
      </c>
      <c r="V88" s="38">
        <v>25</v>
      </c>
      <c r="W88" s="38">
        <v>25</v>
      </c>
    </row>
    <row r="89" spans="2:23" ht="18" customHeight="1" x14ac:dyDescent="0.35">
      <c r="C89" s="37" t="s">
        <v>191</v>
      </c>
      <c r="D89" s="1" t="s">
        <v>192</v>
      </c>
      <c r="E89" s="38">
        <v>23</v>
      </c>
      <c r="F89" s="38">
        <v>24</v>
      </c>
      <c r="G89" s="38">
        <v>25</v>
      </c>
      <c r="H89" s="38">
        <v>25</v>
      </c>
      <c r="I89" s="38">
        <v>25</v>
      </c>
      <c r="J89" s="38">
        <v>28</v>
      </c>
      <c r="K89" s="38">
        <v>26</v>
      </c>
      <c r="L89" s="38">
        <v>30</v>
      </c>
      <c r="M89" s="38">
        <v>22</v>
      </c>
      <c r="N89" s="38">
        <v>25</v>
      </c>
      <c r="O89" s="38">
        <v>32</v>
      </c>
      <c r="P89" s="38">
        <v>24</v>
      </c>
      <c r="Q89" s="38">
        <v>25</v>
      </c>
      <c r="R89" s="38">
        <v>28</v>
      </c>
      <c r="S89" s="38">
        <v>29</v>
      </c>
      <c r="T89" s="38">
        <v>26</v>
      </c>
      <c r="U89" s="38">
        <v>28</v>
      </c>
      <c r="V89" s="38">
        <v>22</v>
      </c>
      <c r="W89" s="38">
        <v>20</v>
      </c>
    </row>
    <row r="90" spans="2:23" ht="18" customHeight="1" x14ac:dyDescent="0.35">
      <c r="C90" s="37" t="s">
        <v>193</v>
      </c>
      <c r="D90" s="1" t="s">
        <v>164</v>
      </c>
      <c r="E90" s="38">
        <v>30</v>
      </c>
      <c r="F90" s="38">
        <v>28</v>
      </c>
      <c r="G90" s="38">
        <v>35</v>
      </c>
      <c r="H90" s="38">
        <v>30</v>
      </c>
      <c r="I90" s="38">
        <v>34</v>
      </c>
      <c r="J90" s="38">
        <v>36</v>
      </c>
      <c r="K90" s="38">
        <v>34</v>
      </c>
      <c r="L90" s="38">
        <v>37</v>
      </c>
      <c r="M90" s="38">
        <v>41</v>
      </c>
      <c r="N90" s="38">
        <v>32</v>
      </c>
      <c r="O90" s="38">
        <v>37</v>
      </c>
      <c r="P90" s="38">
        <v>27</v>
      </c>
      <c r="Q90" s="38">
        <v>28</v>
      </c>
      <c r="R90" s="38">
        <v>33</v>
      </c>
      <c r="S90" s="38">
        <v>32</v>
      </c>
      <c r="T90" s="38">
        <v>25</v>
      </c>
      <c r="U90" s="38">
        <v>29</v>
      </c>
      <c r="V90" s="38">
        <v>22</v>
      </c>
      <c r="W90" s="38">
        <v>18</v>
      </c>
    </row>
    <row r="91" spans="2:23" ht="18" customHeight="1" x14ac:dyDescent="0.35">
      <c r="C91" s="37" t="s">
        <v>194</v>
      </c>
      <c r="D91" s="1" t="s">
        <v>167</v>
      </c>
      <c r="E91" s="38">
        <v>38</v>
      </c>
      <c r="F91" s="38">
        <v>39</v>
      </c>
      <c r="G91" s="38">
        <v>45</v>
      </c>
      <c r="H91" s="38">
        <v>42</v>
      </c>
      <c r="I91" s="38">
        <v>45</v>
      </c>
      <c r="J91" s="38">
        <v>49</v>
      </c>
      <c r="K91" s="38">
        <v>47</v>
      </c>
      <c r="L91" s="38">
        <v>56</v>
      </c>
      <c r="M91" s="38">
        <v>57</v>
      </c>
      <c r="N91" s="38">
        <v>44</v>
      </c>
      <c r="O91" s="38">
        <v>55</v>
      </c>
      <c r="P91" s="38">
        <v>42</v>
      </c>
      <c r="Q91" s="38">
        <v>38</v>
      </c>
      <c r="R91" s="38">
        <v>47</v>
      </c>
      <c r="S91" s="38">
        <v>46</v>
      </c>
      <c r="T91" s="38">
        <v>38</v>
      </c>
      <c r="U91" s="38">
        <v>45</v>
      </c>
      <c r="V91" s="38">
        <v>38</v>
      </c>
      <c r="W91" s="38">
        <v>31</v>
      </c>
    </row>
    <row r="92" spans="2:23" ht="18" customHeight="1" x14ac:dyDescent="0.35">
      <c r="C92" s="37" t="s">
        <v>195</v>
      </c>
      <c r="D92" s="1" t="s">
        <v>173</v>
      </c>
      <c r="E92" s="38">
        <v>8</v>
      </c>
      <c r="F92" s="38">
        <v>8</v>
      </c>
      <c r="G92" s="38">
        <v>9</v>
      </c>
      <c r="H92" s="38">
        <v>9</v>
      </c>
      <c r="I92" s="38">
        <v>8</v>
      </c>
      <c r="J92" s="38">
        <v>9</v>
      </c>
      <c r="K92" s="38">
        <v>9</v>
      </c>
      <c r="L92" s="38">
        <v>11</v>
      </c>
      <c r="M92" s="38">
        <v>13</v>
      </c>
      <c r="N92" s="38">
        <v>8</v>
      </c>
      <c r="O92" s="38">
        <v>11</v>
      </c>
      <c r="P92" s="38">
        <v>9</v>
      </c>
      <c r="Q92" s="38">
        <v>8</v>
      </c>
      <c r="R92" s="38">
        <v>10</v>
      </c>
      <c r="S92" s="38">
        <v>9</v>
      </c>
      <c r="T92" s="38">
        <v>8</v>
      </c>
      <c r="U92" s="38">
        <v>9</v>
      </c>
      <c r="V92" s="38">
        <v>8</v>
      </c>
      <c r="W92" s="38">
        <v>3</v>
      </c>
    </row>
    <row r="93" spans="2:23" ht="18" customHeight="1" x14ac:dyDescent="0.35">
      <c r="C93" s="37" t="s">
        <v>196</v>
      </c>
      <c r="D93" s="1" t="s">
        <v>176</v>
      </c>
      <c r="E93" s="38">
        <v>32</v>
      </c>
      <c r="F93" s="38">
        <v>32</v>
      </c>
      <c r="G93" s="38">
        <v>42</v>
      </c>
      <c r="H93" s="38">
        <v>37</v>
      </c>
      <c r="I93" s="38">
        <v>39</v>
      </c>
      <c r="J93" s="38">
        <v>43</v>
      </c>
      <c r="K93" s="38">
        <v>43</v>
      </c>
      <c r="L93" s="38">
        <v>55</v>
      </c>
      <c r="M93" s="38">
        <v>51</v>
      </c>
      <c r="N93" s="38">
        <v>40</v>
      </c>
      <c r="O93" s="38">
        <v>47</v>
      </c>
      <c r="P93" s="38">
        <v>39</v>
      </c>
      <c r="Q93" s="38">
        <v>38</v>
      </c>
      <c r="R93" s="38">
        <v>43</v>
      </c>
      <c r="S93" s="38">
        <v>42</v>
      </c>
      <c r="T93" s="38">
        <v>36</v>
      </c>
      <c r="U93" s="38">
        <v>42</v>
      </c>
      <c r="V93" s="38">
        <v>36</v>
      </c>
      <c r="W93" s="38">
        <v>28</v>
      </c>
    </row>
    <row r="94" spans="2:23" ht="18" customHeight="1" x14ac:dyDescent="0.35">
      <c r="C94" s="37" t="s">
        <v>197</v>
      </c>
      <c r="D94" s="1" t="s">
        <v>198</v>
      </c>
      <c r="E94" s="38">
        <v>27</v>
      </c>
      <c r="F94" s="38">
        <v>34</v>
      </c>
      <c r="G94" s="38">
        <v>38</v>
      </c>
      <c r="H94" s="38">
        <v>37</v>
      </c>
      <c r="I94" s="38">
        <v>39</v>
      </c>
      <c r="J94" s="38">
        <v>47</v>
      </c>
      <c r="K94" s="38">
        <v>44</v>
      </c>
      <c r="L94" s="38">
        <v>58</v>
      </c>
      <c r="M94" s="38">
        <v>57</v>
      </c>
      <c r="N94" s="38">
        <v>42</v>
      </c>
      <c r="O94" s="38">
        <v>54</v>
      </c>
      <c r="P94" s="38">
        <v>46</v>
      </c>
      <c r="Q94" s="38">
        <v>38</v>
      </c>
      <c r="R94" s="38">
        <v>48</v>
      </c>
      <c r="S94" s="38">
        <v>50</v>
      </c>
      <c r="T94" s="38">
        <v>42</v>
      </c>
      <c r="U94" s="38">
        <v>45</v>
      </c>
      <c r="V94" s="38">
        <v>38</v>
      </c>
      <c r="W94" s="38">
        <v>34</v>
      </c>
    </row>
    <row r="95" spans="2:23" ht="18" customHeight="1" x14ac:dyDescent="0.35">
      <c r="C95" s="37" t="s">
        <v>199</v>
      </c>
      <c r="D95" s="1" t="s">
        <v>182</v>
      </c>
      <c r="E95" s="38">
        <v>89</v>
      </c>
      <c r="F95" s="38">
        <v>90</v>
      </c>
      <c r="G95" s="38">
        <v>90</v>
      </c>
      <c r="H95" s="38">
        <v>90</v>
      </c>
      <c r="I95" s="38">
        <v>90</v>
      </c>
      <c r="J95" s="38">
        <v>90</v>
      </c>
      <c r="K95" s="38">
        <v>90</v>
      </c>
      <c r="L95" s="38">
        <v>90</v>
      </c>
      <c r="M95" s="38">
        <v>90</v>
      </c>
      <c r="N95" s="38">
        <v>90</v>
      </c>
      <c r="O95" s="38">
        <v>90</v>
      </c>
      <c r="P95" s="38">
        <v>90</v>
      </c>
      <c r="Q95" s="38">
        <v>90</v>
      </c>
      <c r="R95" s="38">
        <v>90</v>
      </c>
      <c r="S95" s="38">
        <v>90</v>
      </c>
      <c r="T95" s="38">
        <v>84</v>
      </c>
      <c r="U95" s="38">
        <v>86</v>
      </c>
      <c r="V95" s="38">
        <v>71</v>
      </c>
      <c r="W95" s="38">
        <v>54</v>
      </c>
    </row>
    <row r="96" spans="2:23" ht="18" customHeight="1" x14ac:dyDescent="0.35">
      <c r="C96" s="37" t="s">
        <v>200</v>
      </c>
      <c r="D96" s="1" t="s">
        <v>185</v>
      </c>
      <c r="E96" s="38">
        <v>35</v>
      </c>
      <c r="F96" s="38">
        <v>39</v>
      </c>
      <c r="G96" s="38">
        <v>46</v>
      </c>
      <c r="H96" s="38">
        <v>42</v>
      </c>
      <c r="I96" s="38">
        <v>46</v>
      </c>
      <c r="J96" s="38">
        <v>52</v>
      </c>
      <c r="K96" s="38">
        <v>49</v>
      </c>
      <c r="L96" s="38">
        <v>56</v>
      </c>
      <c r="M96" s="38">
        <v>56</v>
      </c>
      <c r="N96" s="38">
        <v>40</v>
      </c>
      <c r="O96" s="38">
        <v>52</v>
      </c>
      <c r="P96" s="38">
        <v>42</v>
      </c>
      <c r="Q96" s="38">
        <v>37</v>
      </c>
      <c r="R96" s="38">
        <v>44</v>
      </c>
      <c r="S96" s="38">
        <v>44</v>
      </c>
      <c r="T96" s="38">
        <v>36</v>
      </c>
      <c r="U96" s="38">
        <v>39</v>
      </c>
      <c r="V96" s="38">
        <v>32</v>
      </c>
      <c r="W96" s="38">
        <v>28</v>
      </c>
    </row>
    <row r="100" spans="3:23" ht="18" customHeight="1" x14ac:dyDescent="0.35">
      <c r="C100" s="44" t="s">
        <v>205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4" t="s">
        <v>203</v>
      </c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3:23" ht="18" customHeight="1" x14ac:dyDescent="0.35">
      <c r="C101" s="46" t="s">
        <v>188</v>
      </c>
      <c r="D101" s="45"/>
      <c r="E101" s="47" t="s">
        <v>5</v>
      </c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9"/>
    </row>
    <row r="102" spans="3:23" ht="18" customHeight="1" x14ac:dyDescent="0.35">
      <c r="C102" s="50"/>
      <c r="D102" s="45"/>
      <c r="E102" s="51" t="s">
        <v>7</v>
      </c>
      <c r="F102" s="50" t="s">
        <v>8</v>
      </c>
      <c r="G102" s="50" t="s">
        <v>9</v>
      </c>
      <c r="H102" s="50" t="s">
        <v>10</v>
      </c>
      <c r="I102" s="50" t="s">
        <v>11</v>
      </c>
      <c r="J102" s="50" t="s">
        <v>12</v>
      </c>
      <c r="K102" s="50" t="s">
        <v>13</v>
      </c>
      <c r="L102" s="50" t="s">
        <v>14</v>
      </c>
      <c r="M102" s="50" t="s">
        <v>15</v>
      </c>
      <c r="N102" s="50" t="s">
        <v>16</v>
      </c>
      <c r="O102" s="50" t="s">
        <v>17</v>
      </c>
      <c r="P102" s="50" t="s">
        <v>18</v>
      </c>
      <c r="Q102" s="50" t="s">
        <v>19</v>
      </c>
      <c r="R102" s="50" t="s">
        <v>20</v>
      </c>
      <c r="S102" s="50" t="s">
        <v>21</v>
      </c>
      <c r="T102" s="50" t="s">
        <v>22</v>
      </c>
      <c r="U102" s="50" t="s">
        <v>23</v>
      </c>
      <c r="V102" s="50">
        <v>7</v>
      </c>
      <c r="W102" s="50">
        <v>8</v>
      </c>
    </row>
    <row r="103" spans="3:23" ht="18" customHeight="1" x14ac:dyDescent="0.35">
      <c r="C103" s="52" t="s">
        <v>189</v>
      </c>
      <c r="D103" s="45" t="s">
        <v>190</v>
      </c>
      <c r="E103" s="53">
        <v>359.8</v>
      </c>
      <c r="F103" s="53">
        <v>365.4</v>
      </c>
      <c r="G103" s="53">
        <v>351.6</v>
      </c>
      <c r="H103" s="53">
        <v>418.6</v>
      </c>
      <c r="I103" s="53">
        <v>419.8</v>
      </c>
      <c r="J103" s="53">
        <v>473</v>
      </c>
      <c r="K103" s="53">
        <v>463.8</v>
      </c>
      <c r="L103" s="53">
        <v>468.2</v>
      </c>
      <c r="M103" s="53">
        <v>485.6</v>
      </c>
      <c r="N103" s="53">
        <v>423.4</v>
      </c>
      <c r="O103" s="53">
        <v>463.8</v>
      </c>
      <c r="P103" s="53">
        <v>447.6</v>
      </c>
      <c r="Q103" s="53">
        <v>497.4</v>
      </c>
      <c r="R103" s="53">
        <v>459.4</v>
      </c>
      <c r="S103" s="53">
        <v>462.6</v>
      </c>
      <c r="T103" s="53">
        <v>472.8</v>
      </c>
      <c r="U103" s="53">
        <v>475.6</v>
      </c>
      <c r="V103" s="53">
        <v>471.2</v>
      </c>
      <c r="W103" s="53">
        <v>456</v>
      </c>
    </row>
    <row r="104" spans="3:23" ht="18" customHeight="1" x14ac:dyDescent="0.35">
      <c r="C104" s="52" t="s">
        <v>191</v>
      </c>
      <c r="D104" s="45" t="s">
        <v>192</v>
      </c>
      <c r="E104" s="53">
        <v>131.19999999999999</v>
      </c>
      <c r="F104" s="53">
        <v>132.19999999999999</v>
      </c>
      <c r="G104" s="53">
        <v>128.19999999999999</v>
      </c>
      <c r="H104" s="53">
        <v>127.2</v>
      </c>
      <c r="I104" s="53">
        <v>131.19999999999999</v>
      </c>
      <c r="J104" s="53">
        <v>159.80000000000001</v>
      </c>
      <c r="K104" s="53">
        <v>143.80000000000001</v>
      </c>
      <c r="L104" s="53">
        <v>146.80000000000001</v>
      </c>
      <c r="M104" s="53">
        <v>155.80000000000001</v>
      </c>
      <c r="N104" s="53">
        <v>140.80000000000001</v>
      </c>
      <c r="O104" s="53">
        <v>154.80000000000001</v>
      </c>
      <c r="P104" s="53">
        <v>150.80000000000001</v>
      </c>
      <c r="Q104" s="53">
        <v>171.8</v>
      </c>
      <c r="R104" s="53">
        <v>153.80000000000001</v>
      </c>
      <c r="S104" s="53">
        <v>164.8</v>
      </c>
      <c r="T104" s="53">
        <v>149.80000000000001</v>
      </c>
      <c r="U104" s="53">
        <v>154.80000000000001</v>
      </c>
      <c r="V104" s="53">
        <v>155.80000000000001</v>
      </c>
      <c r="W104" s="53">
        <v>148.80000000000001</v>
      </c>
    </row>
    <row r="105" spans="3:23" ht="18" customHeight="1" x14ac:dyDescent="0.35">
      <c r="C105" s="52" t="s">
        <v>193</v>
      </c>
      <c r="D105" s="45" t="s">
        <v>164</v>
      </c>
      <c r="E105" s="53">
        <v>188.6</v>
      </c>
      <c r="F105" s="53">
        <v>181.2</v>
      </c>
      <c r="G105" s="53">
        <v>207.4</v>
      </c>
      <c r="H105" s="53">
        <v>186.4</v>
      </c>
      <c r="I105" s="53">
        <v>197.6</v>
      </c>
      <c r="J105" s="53">
        <v>217.2</v>
      </c>
      <c r="K105" s="53">
        <v>209.4</v>
      </c>
      <c r="L105" s="53">
        <v>218.4</v>
      </c>
      <c r="M105" s="53">
        <v>249</v>
      </c>
      <c r="N105" s="53">
        <v>227.6</v>
      </c>
      <c r="O105" s="53">
        <v>221.6</v>
      </c>
      <c r="P105" s="53">
        <v>207.4</v>
      </c>
      <c r="Q105" s="53">
        <v>228.8</v>
      </c>
      <c r="R105" s="53">
        <v>219.8</v>
      </c>
      <c r="S105" s="53">
        <v>222</v>
      </c>
      <c r="T105" s="53">
        <v>232.2</v>
      </c>
      <c r="U105" s="53">
        <v>227.8</v>
      </c>
      <c r="V105" s="53">
        <v>232.8</v>
      </c>
      <c r="W105" s="53">
        <v>216.2</v>
      </c>
    </row>
    <row r="106" spans="3:23" ht="18" customHeight="1" x14ac:dyDescent="0.35">
      <c r="C106" s="52" t="s">
        <v>194</v>
      </c>
      <c r="D106" s="45" t="s">
        <v>167</v>
      </c>
      <c r="E106" s="53">
        <v>183</v>
      </c>
      <c r="F106" s="53">
        <v>194</v>
      </c>
      <c r="G106" s="53">
        <v>206.6</v>
      </c>
      <c r="H106" s="53">
        <v>201.6</v>
      </c>
      <c r="I106" s="53">
        <v>206.2</v>
      </c>
      <c r="J106" s="53">
        <v>208.2</v>
      </c>
      <c r="K106" s="53">
        <v>211.8</v>
      </c>
      <c r="L106" s="53">
        <v>231.2</v>
      </c>
      <c r="M106" s="53">
        <v>239.8</v>
      </c>
      <c r="N106" s="53">
        <v>218.8</v>
      </c>
      <c r="O106" s="53">
        <v>230.8</v>
      </c>
      <c r="P106" s="53">
        <v>207.4</v>
      </c>
      <c r="Q106" s="53">
        <v>214.8</v>
      </c>
      <c r="R106" s="53">
        <v>222.8</v>
      </c>
      <c r="S106" s="53">
        <v>223.4</v>
      </c>
      <c r="T106" s="53">
        <v>214.8</v>
      </c>
      <c r="U106" s="53">
        <v>234.8</v>
      </c>
      <c r="V106" s="53">
        <v>238.4</v>
      </c>
      <c r="W106" s="53">
        <v>213.8</v>
      </c>
    </row>
    <row r="107" spans="3:23" ht="18" customHeight="1" x14ac:dyDescent="0.35">
      <c r="C107" s="52" t="s">
        <v>195</v>
      </c>
      <c r="D107" s="45" t="s">
        <v>173</v>
      </c>
      <c r="E107" s="53">
        <v>155</v>
      </c>
      <c r="F107" s="53">
        <v>149.6</v>
      </c>
      <c r="G107" s="53">
        <v>164.4</v>
      </c>
      <c r="H107" s="53">
        <v>154.80000000000001</v>
      </c>
      <c r="I107" s="53">
        <v>176.6</v>
      </c>
      <c r="J107" s="53">
        <v>162.19999999999999</v>
      </c>
      <c r="K107" s="53">
        <v>185.8</v>
      </c>
      <c r="L107" s="53">
        <v>169.4</v>
      </c>
      <c r="M107" s="53">
        <v>183.8</v>
      </c>
      <c r="N107" s="53">
        <v>200.4</v>
      </c>
      <c r="O107" s="53">
        <v>176</v>
      </c>
      <c r="P107" s="53">
        <v>182.2</v>
      </c>
      <c r="Q107" s="53">
        <v>217.8</v>
      </c>
      <c r="R107" s="53">
        <v>192</v>
      </c>
      <c r="S107" s="53">
        <v>180.2</v>
      </c>
      <c r="T107" s="53">
        <v>225.6</v>
      </c>
      <c r="U107" s="53">
        <v>208.4</v>
      </c>
      <c r="V107" s="53">
        <v>225.6</v>
      </c>
      <c r="W107" s="53">
        <v>194.8</v>
      </c>
    </row>
    <row r="108" spans="3:23" ht="18" customHeight="1" x14ac:dyDescent="0.35">
      <c r="C108" s="52" t="s">
        <v>196</v>
      </c>
      <c r="D108" s="45" t="s">
        <v>176</v>
      </c>
      <c r="E108" s="53">
        <v>203.6</v>
      </c>
      <c r="F108" s="53">
        <v>220.2</v>
      </c>
      <c r="G108" s="53">
        <v>246.8</v>
      </c>
      <c r="H108" s="53">
        <v>231.8</v>
      </c>
      <c r="I108" s="53">
        <v>242</v>
      </c>
      <c r="J108" s="53">
        <v>248</v>
      </c>
      <c r="K108" s="53">
        <v>288</v>
      </c>
      <c r="L108" s="53">
        <v>293.60000000000002</v>
      </c>
      <c r="M108" s="53">
        <v>283.39999999999998</v>
      </c>
      <c r="N108" s="53">
        <v>329.4</v>
      </c>
      <c r="O108" s="53">
        <v>276.60000000000002</v>
      </c>
      <c r="P108" s="53">
        <v>287.60000000000002</v>
      </c>
      <c r="Q108" s="53">
        <v>343.8</v>
      </c>
      <c r="R108" s="53">
        <v>305</v>
      </c>
      <c r="S108" s="53">
        <v>304.60000000000002</v>
      </c>
      <c r="T108" s="53">
        <v>348.2</v>
      </c>
      <c r="U108" s="53">
        <v>335.8</v>
      </c>
      <c r="V108" s="53">
        <v>329.8</v>
      </c>
      <c r="W108" s="53">
        <v>265.2</v>
      </c>
    </row>
    <row r="109" spans="3:23" ht="18" customHeight="1" x14ac:dyDescent="0.35">
      <c r="C109" s="52" t="s">
        <v>197</v>
      </c>
      <c r="D109" s="45" t="s">
        <v>198</v>
      </c>
      <c r="E109" s="53">
        <v>185.4</v>
      </c>
      <c r="F109" s="53">
        <v>215.4</v>
      </c>
      <c r="G109" s="53">
        <v>227.6</v>
      </c>
      <c r="H109" s="53">
        <v>224</v>
      </c>
      <c r="I109" s="53">
        <v>230.6</v>
      </c>
      <c r="J109" s="53">
        <v>256.2</v>
      </c>
      <c r="K109" s="53">
        <v>257.8</v>
      </c>
      <c r="L109" s="53">
        <v>286.8</v>
      </c>
      <c r="M109" s="53">
        <v>282.39999999999998</v>
      </c>
      <c r="N109" s="53">
        <v>251.4</v>
      </c>
      <c r="O109" s="53">
        <v>287.39999999999998</v>
      </c>
      <c r="P109" s="53">
        <v>274</v>
      </c>
      <c r="Q109" s="53">
        <v>254.4</v>
      </c>
      <c r="R109" s="53">
        <v>296.39999999999998</v>
      </c>
      <c r="S109" s="53">
        <v>270.60000000000002</v>
      </c>
      <c r="T109" s="53">
        <v>271.8</v>
      </c>
      <c r="U109" s="53">
        <v>283</v>
      </c>
      <c r="V109" s="53">
        <v>275.39999999999998</v>
      </c>
      <c r="W109" s="53">
        <v>269.2</v>
      </c>
    </row>
    <row r="110" spans="3:23" ht="18" customHeight="1" x14ac:dyDescent="0.35">
      <c r="C110" s="52" t="s">
        <v>199</v>
      </c>
      <c r="D110" s="45" t="s">
        <v>182</v>
      </c>
      <c r="E110" s="53">
        <v>374.4</v>
      </c>
      <c r="F110" s="53">
        <v>408.4</v>
      </c>
      <c r="G110" s="53">
        <v>495</v>
      </c>
      <c r="H110" s="53">
        <v>445.4</v>
      </c>
      <c r="I110" s="53">
        <v>474</v>
      </c>
      <c r="J110" s="53">
        <v>494</v>
      </c>
      <c r="K110" s="53">
        <v>528.4</v>
      </c>
      <c r="L110" s="53">
        <v>515</v>
      </c>
      <c r="M110" s="53">
        <v>553.6</v>
      </c>
      <c r="N110" s="53">
        <v>522.79999999999995</v>
      </c>
      <c r="O110" s="53">
        <v>527.4</v>
      </c>
      <c r="P110" s="53">
        <v>467.4</v>
      </c>
      <c r="Q110" s="53">
        <v>508.2</v>
      </c>
      <c r="R110" s="53">
        <v>483.8</v>
      </c>
      <c r="S110" s="53">
        <v>442</v>
      </c>
      <c r="T110" s="53">
        <v>486.2</v>
      </c>
      <c r="U110" s="53">
        <v>486.2</v>
      </c>
      <c r="V110" s="53">
        <v>450.2</v>
      </c>
      <c r="W110" s="53">
        <v>373.2</v>
      </c>
    </row>
    <row r="111" spans="3:23" ht="18" customHeight="1" x14ac:dyDescent="0.35">
      <c r="C111" s="52" t="s">
        <v>200</v>
      </c>
      <c r="D111" s="45" t="s">
        <v>185</v>
      </c>
      <c r="E111" s="53">
        <v>224.6</v>
      </c>
      <c r="F111" s="53">
        <v>233.6</v>
      </c>
      <c r="G111" s="53">
        <v>251.8</v>
      </c>
      <c r="H111" s="53">
        <v>238.8</v>
      </c>
      <c r="I111" s="53">
        <v>254</v>
      </c>
      <c r="J111" s="53">
        <v>271.60000000000002</v>
      </c>
      <c r="K111" s="53">
        <v>284.2</v>
      </c>
      <c r="L111" s="53">
        <v>285.2</v>
      </c>
      <c r="M111" s="53">
        <v>296.60000000000002</v>
      </c>
      <c r="N111" s="53">
        <v>284.8</v>
      </c>
      <c r="O111" s="53">
        <v>284.39999999999998</v>
      </c>
      <c r="P111" s="53">
        <v>269.60000000000002</v>
      </c>
      <c r="Q111" s="53">
        <v>297.8</v>
      </c>
      <c r="R111" s="53">
        <v>283.39999999999998</v>
      </c>
      <c r="S111" s="53">
        <v>276.2</v>
      </c>
      <c r="T111" s="53">
        <v>295.60000000000002</v>
      </c>
      <c r="U111" s="53">
        <v>293.8</v>
      </c>
      <c r="V111" s="53">
        <v>289.2</v>
      </c>
      <c r="W111" s="53">
        <v>264.60000000000002</v>
      </c>
    </row>
    <row r="114" spans="2:23" ht="18" customHeight="1" x14ac:dyDescent="0.35">
      <c r="C114" s="30" t="s">
        <v>206</v>
      </c>
      <c r="G114" s="30" t="s">
        <v>204</v>
      </c>
    </row>
    <row r="115" spans="2:23" ht="18" customHeight="1" x14ac:dyDescent="0.35">
      <c r="C115" s="41" t="s">
        <v>188</v>
      </c>
      <c r="E115" s="33" t="s">
        <v>5</v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4"/>
    </row>
    <row r="116" spans="2:23" ht="18" customHeight="1" x14ac:dyDescent="0.35">
      <c r="C116" s="35"/>
      <c r="E116" s="42" t="s">
        <v>7</v>
      </c>
      <c r="F116" s="43" t="s">
        <v>8</v>
      </c>
      <c r="G116" s="35" t="s">
        <v>9</v>
      </c>
      <c r="H116" s="35" t="s">
        <v>10</v>
      </c>
      <c r="I116" s="35" t="s">
        <v>11</v>
      </c>
      <c r="J116" s="43" t="s">
        <v>12</v>
      </c>
      <c r="K116" s="43" t="s">
        <v>13</v>
      </c>
      <c r="L116" s="43" t="s">
        <v>14</v>
      </c>
      <c r="M116" s="43" t="s">
        <v>15</v>
      </c>
      <c r="N116" s="43" t="s">
        <v>16</v>
      </c>
      <c r="O116" s="43" t="s">
        <v>17</v>
      </c>
      <c r="P116" s="43" t="s">
        <v>18</v>
      </c>
      <c r="Q116" s="43" t="s">
        <v>19</v>
      </c>
      <c r="R116" s="35" t="s">
        <v>20</v>
      </c>
      <c r="S116" s="35" t="s">
        <v>21</v>
      </c>
      <c r="T116" s="35" t="s">
        <v>22</v>
      </c>
      <c r="U116" s="43" t="s">
        <v>23</v>
      </c>
      <c r="V116" s="43">
        <v>7</v>
      </c>
      <c r="W116" s="35">
        <v>8</v>
      </c>
    </row>
    <row r="117" spans="2:23" ht="18" customHeight="1" x14ac:dyDescent="0.35">
      <c r="C117" s="43" t="s">
        <v>189</v>
      </c>
      <c r="D117" s="1" t="s">
        <v>190</v>
      </c>
      <c r="E117" s="54">
        <v>0.2751528627015008</v>
      </c>
      <c r="F117" s="54">
        <v>0.28188286808976465</v>
      </c>
      <c r="G117" s="54">
        <v>0.27872582480091013</v>
      </c>
      <c r="H117" s="54">
        <v>0.29383659818442426</v>
      </c>
      <c r="I117" s="54">
        <v>0.30490709861838972</v>
      </c>
      <c r="J117" s="54">
        <v>0.30021141649048627</v>
      </c>
      <c r="K117" s="54">
        <v>0.27813712807244501</v>
      </c>
      <c r="L117" s="54">
        <v>0.29260999572832125</v>
      </c>
      <c r="M117" s="54">
        <v>0.26359143327841844</v>
      </c>
      <c r="N117" s="54">
        <v>0.27633443552196507</v>
      </c>
      <c r="O117" s="54">
        <v>0.28460543337645539</v>
      </c>
      <c r="P117" s="54">
        <v>0.27256478999106343</v>
      </c>
      <c r="Q117" s="54">
        <v>0.22517088862082832</v>
      </c>
      <c r="R117" s="54">
        <v>0.26774053112755769</v>
      </c>
      <c r="S117" s="54">
        <v>0.2680501513186338</v>
      </c>
      <c r="T117" s="54">
        <v>0.1967005076142132</v>
      </c>
      <c r="U117" s="54">
        <v>0.24390243902439024</v>
      </c>
      <c r="V117" s="54">
        <v>0.22283531409168081</v>
      </c>
      <c r="W117" s="54">
        <v>0.22587719298245615</v>
      </c>
    </row>
    <row r="118" spans="2:23" ht="18" customHeight="1" x14ac:dyDescent="0.35">
      <c r="C118" s="37" t="s">
        <v>191</v>
      </c>
      <c r="D118" s="1" t="s">
        <v>192</v>
      </c>
      <c r="E118" s="54">
        <v>0.50304878048780488</v>
      </c>
      <c r="F118" s="54">
        <v>0.49924357034795769</v>
      </c>
      <c r="G118" s="54">
        <v>0.49141965678627147</v>
      </c>
      <c r="H118" s="54">
        <v>0.48742138364779874</v>
      </c>
      <c r="I118" s="54">
        <v>0.46493902439024393</v>
      </c>
      <c r="J118" s="54">
        <v>0.41301627033792238</v>
      </c>
      <c r="K118" s="54">
        <v>0.40333796940194711</v>
      </c>
      <c r="L118" s="54">
        <v>0.42234332425068116</v>
      </c>
      <c r="M118" s="54">
        <v>0.33376123234916555</v>
      </c>
      <c r="N118" s="54">
        <v>0.43323863636363635</v>
      </c>
      <c r="O118" s="54">
        <v>0.43927648578811368</v>
      </c>
      <c r="P118" s="54">
        <v>0.3912466843501326</v>
      </c>
      <c r="Q118" s="54">
        <v>0.39580908032596041</v>
      </c>
      <c r="R118" s="54">
        <v>0.46163849154746422</v>
      </c>
      <c r="S118" s="54">
        <v>0.44296116504854366</v>
      </c>
      <c r="T118" s="54">
        <v>0.48064085447263016</v>
      </c>
      <c r="U118" s="54">
        <v>0.48449612403100772</v>
      </c>
      <c r="V118" s="54">
        <v>0.46213093709884462</v>
      </c>
      <c r="W118" s="54">
        <v>0.49059139784946232</v>
      </c>
    </row>
    <row r="119" spans="2:23" ht="18" customHeight="1" x14ac:dyDescent="0.35">
      <c r="C119" s="37" t="s">
        <v>193</v>
      </c>
      <c r="D119" s="1" t="s">
        <v>164</v>
      </c>
      <c r="E119" s="54">
        <v>0.49310710498409333</v>
      </c>
      <c r="F119" s="54">
        <v>0.49668874172185434</v>
      </c>
      <c r="G119" s="54">
        <v>0.48698167791706848</v>
      </c>
      <c r="H119" s="54">
        <v>0.50965665236051505</v>
      </c>
      <c r="I119" s="54">
        <v>0.52631578947368418</v>
      </c>
      <c r="J119" s="54">
        <v>0.49263351749539597</v>
      </c>
      <c r="K119" s="54">
        <v>0.53008595988538676</v>
      </c>
      <c r="L119" s="54">
        <v>0.5357142857142857</v>
      </c>
      <c r="M119" s="54">
        <v>0.50200803212851408</v>
      </c>
      <c r="N119" s="54">
        <v>0.49648506151142358</v>
      </c>
      <c r="O119" s="54">
        <v>0.54151624548736466</v>
      </c>
      <c r="P119" s="54">
        <v>0.55448408871745414</v>
      </c>
      <c r="Q119" s="54">
        <v>0.49388111888111885</v>
      </c>
      <c r="R119" s="54">
        <v>0.54140127388535031</v>
      </c>
      <c r="S119" s="54">
        <v>0.5495495495495496</v>
      </c>
      <c r="T119" s="54">
        <v>0.46511627906976749</v>
      </c>
      <c r="U119" s="54">
        <v>0.50921861281826164</v>
      </c>
      <c r="V119" s="54">
        <v>0.46821305841924399</v>
      </c>
      <c r="W119" s="54">
        <v>0.47641073080481039</v>
      </c>
    </row>
    <row r="120" spans="2:23" ht="18" customHeight="1" x14ac:dyDescent="0.35">
      <c r="C120" s="37" t="s">
        <v>194</v>
      </c>
      <c r="D120" s="1" t="s">
        <v>167</v>
      </c>
      <c r="E120" s="54">
        <v>0.54644808743169404</v>
      </c>
      <c r="F120" s="54">
        <v>0.52061855670103097</v>
      </c>
      <c r="G120" s="54">
        <v>0.52758954501452082</v>
      </c>
      <c r="H120" s="54">
        <v>0.5357142857142857</v>
      </c>
      <c r="I120" s="54">
        <v>0.53831231813773039</v>
      </c>
      <c r="J120" s="54">
        <v>0.54755043227665712</v>
      </c>
      <c r="K120" s="54">
        <v>0.52407932011331437</v>
      </c>
      <c r="L120" s="54">
        <v>0.51903114186851218</v>
      </c>
      <c r="M120" s="54">
        <v>0.52126772310258551</v>
      </c>
      <c r="N120" s="54">
        <v>0.5210237659963437</v>
      </c>
      <c r="O120" s="54">
        <v>0.55025996533795496</v>
      </c>
      <c r="P120" s="54">
        <v>0.55930568948891035</v>
      </c>
      <c r="Q120" s="54">
        <v>0.50744878957169459</v>
      </c>
      <c r="R120" s="54">
        <v>0.53859964093357271</v>
      </c>
      <c r="S120" s="54">
        <v>0.55058191584601612</v>
      </c>
      <c r="T120" s="54">
        <v>0.50744878957169459</v>
      </c>
      <c r="U120" s="54">
        <v>0.50681431005110733</v>
      </c>
      <c r="V120" s="54">
        <v>0.46979865771812079</v>
      </c>
      <c r="W120" s="54">
        <v>0.47708138447146864</v>
      </c>
    </row>
    <row r="121" spans="2:23" ht="18" customHeight="1" x14ac:dyDescent="0.35">
      <c r="C121" s="37" t="s">
        <v>195</v>
      </c>
      <c r="D121" s="1" t="s">
        <v>173</v>
      </c>
      <c r="E121" s="54">
        <v>0.50322580645161286</v>
      </c>
      <c r="F121" s="54">
        <v>0.52139037433155078</v>
      </c>
      <c r="G121" s="54">
        <v>0.49270072992700731</v>
      </c>
      <c r="H121" s="54">
        <v>0.5232558139534883</v>
      </c>
      <c r="I121" s="54">
        <v>0.46998867497168745</v>
      </c>
      <c r="J121" s="54">
        <v>0.51787916152897662</v>
      </c>
      <c r="K121" s="54">
        <v>0.42518837459634012</v>
      </c>
      <c r="L121" s="54">
        <v>0.49586776859504128</v>
      </c>
      <c r="M121" s="54">
        <v>0.51686615886833509</v>
      </c>
      <c r="N121" s="54">
        <v>0.3842315369261477</v>
      </c>
      <c r="O121" s="54">
        <v>0.48295454545454547</v>
      </c>
      <c r="P121" s="54">
        <v>0.47749725576289792</v>
      </c>
      <c r="Q121" s="54">
        <v>0.34435261707988979</v>
      </c>
      <c r="R121" s="54">
        <v>0.42708333333333331</v>
      </c>
      <c r="S121" s="54">
        <v>0.48279689234184242</v>
      </c>
      <c r="T121" s="54">
        <v>0.30141843971631205</v>
      </c>
      <c r="U121" s="54">
        <v>0.36468330134357002</v>
      </c>
      <c r="V121" s="54">
        <v>0.28812056737588654</v>
      </c>
      <c r="W121" s="54">
        <v>0.27720739219712526</v>
      </c>
    </row>
    <row r="122" spans="2:23" ht="18" customHeight="1" x14ac:dyDescent="0.35">
      <c r="C122" s="37" t="s">
        <v>196</v>
      </c>
      <c r="D122" s="1" t="s">
        <v>176</v>
      </c>
      <c r="E122" s="54">
        <v>0.55009823182711204</v>
      </c>
      <c r="F122" s="54">
        <v>0.50408719346049047</v>
      </c>
      <c r="G122" s="54">
        <v>0.50648298217179899</v>
      </c>
      <c r="H122" s="54">
        <v>0.50043140638481443</v>
      </c>
      <c r="I122" s="54">
        <v>0.49586776859504134</v>
      </c>
      <c r="J122" s="54">
        <v>0.51209677419354838</v>
      </c>
      <c r="K122" s="54">
        <v>0.38194444444444442</v>
      </c>
      <c r="L122" s="54">
        <v>0.43937329700272476</v>
      </c>
      <c r="M122" s="54">
        <v>0.48694424841213835</v>
      </c>
      <c r="N122" s="54">
        <v>0.36429872495446269</v>
      </c>
      <c r="O122" s="54">
        <v>0.40853217642805489</v>
      </c>
      <c r="P122" s="54">
        <v>0.36161335187760774</v>
      </c>
      <c r="Q122" s="54">
        <v>0.34031413612565442</v>
      </c>
      <c r="R122" s="54">
        <v>0.34426229508196721</v>
      </c>
      <c r="S122" s="54">
        <v>0.30203545633617856</v>
      </c>
      <c r="T122" s="54">
        <v>0.31878230901780585</v>
      </c>
      <c r="U122" s="54">
        <v>0.32459797498511017</v>
      </c>
      <c r="V122" s="54">
        <v>0.33656761673741659</v>
      </c>
      <c r="W122" s="54">
        <v>0.32428355957767724</v>
      </c>
    </row>
    <row r="123" spans="2:23" ht="18" customHeight="1" x14ac:dyDescent="0.35">
      <c r="C123" s="37" t="s">
        <v>197</v>
      </c>
      <c r="D123" s="1" t="s">
        <v>198</v>
      </c>
      <c r="E123" s="54">
        <v>0.44768069039913699</v>
      </c>
      <c r="F123" s="54">
        <v>0.42246982358402968</v>
      </c>
      <c r="G123" s="54">
        <v>0.4086115992970123</v>
      </c>
      <c r="H123" s="54">
        <v>0.42410714285714285</v>
      </c>
      <c r="I123" s="54">
        <v>0.42064180398959239</v>
      </c>
      <c r="J123" s="54">
        <v>0.4059328649492584</v>
      </c>
      <c r="K123" s="54">
        <v>0.39953452288595809</v>
      </c>
      <c r="L123" s="54">
        <v>0.41841004184100417</v>
      </c>
      <c r="M123" s="54">
        <v>0.41076487252124649</v>
      </c>
      <c r="N123" s="54">
        <v>0.40970564836913287</v>
      </c>
      <c r="O123" s="54">
        <v>0.41753653444676414</v>
      </c>
      <c r="P123" s="54">
        <v>0.39416058394160586</v>
      </c>
      <c r="Q123" s="54">
        <v>0.40094339622641506</v>
      </c>
      <c r="R123" s="54">
        <v>0.38798920377867752</v>
      </c>
      <c r="S123" s="54">
        <v>0.4323725055432372</v>
      </c>
      <c r="T123" s="54">
        <v>0.39367181751287711</v>
      </c>
      <c r="U123" s="54">
        <v>0.39575971731448761</v>
      </c>
      <c r="V123" s="54">
        <v>0.3667392883079158</v>
      </c>
      <c r="W123" s="54">
        <v>0.34175334323922735</v>
      </c>
    </row>
    <row r="124" spans="2:23" ht="18" customHeight="1" x14ac:dyDescent="0.35">
      <c r="C124" s="37" t="s">
        <v>199</v>
      </c>
      <c r="D124" s="1" t="s">
        <v>182</v>
      </c>
      <c r="E124" s="54">
        <v>0.40064102564102566</v>
      </c>
      <c r="F124" s="54">
        <v>0.3672869735553379</v>
      </c>
      <c r="G124" s="54">
        <v>0.30505050505050507</v>
      </c>
      <c r="H124" s="54">
        <v>0.33677593174674453</v>
      </c>
      <c r="I124" s="54">
        <v>0.31223628691983124</v>
      </c>
      <c r="J124" s="54">
        <v>0.29757085020242913</v>
      </c>
      <c r="K124" s="54">
        <v>0.25359576078728235</v>
      </c>
      <c r="L124" s="54">
        <v>0.2796116504854369</v>
      </c>
      <c r="M124" s="54">
        <v>0.27456647398843931</v>
      </c>
      <c r="N124" s="54">
        <v>0.3347360367253252</v>
      </c>
      <c r="O124" s="54">
        <v>0.29958285930982176</v>
      </c>
      <c r="P124" s="54">
        <v>0.35301668806161746</v>
      </c>
      <c r="Q124" s="54">
        <v>0.35419126328217237</v>
      </c>
      <c r="R124" s="54">
        <v>0.35551880942538239</v>
      </c>
      <c r="S124" s="54">
        <v>0.36651583710407237</v>
      </c>
      <c r="T124" s="54">
        <v>0.35787741670094614</v>
      </c>
      <c r="U124" s="54">
        <v>0.35993418346359524</v>
      </c>
      <c r="V124" s="54">
        <v>0.35761883607285649</v>
      </c>
      <c r="W124" s="54">
        <v>0.38585209003215437</v>
      </c>
    </row>
    <row r="125" spans="2:23" ht="18" customHeight="1" x14ac:dyDescent="0.35">
      <c r="C125" s="37" t="s">
        <v>200</v>
      </c>
      <c r="D125" s="1" t="s">
        <v>185</v>
      </c>
      <c r="E125" s="54">
        <v>0.2938557435440784</v>
      </c>
      <c r="F125" s="54">
        <v>0.29965753424657537</v>
      </c>
      <c r="G125" s="54">
        <v>0.3057982525814138</v>
      </c>
      <c r="H125" s="54">
        <v>0.30988274706867669</v>
      </c>
      <c r="I125" s="54">
        <v>0.30708661417322836</v>
      </c>
      <c r="J125" s="54">
        <v>0.31296023564064801</v>
      </c>
      <c r="K125" s="54">
        <v>0.2779732582688248</v>
      </c>
      <c r="L125" s="54">
        <v>0.30855539971949508</v>
      </c>
      <c r="M125" s="54">
        <v>0.31018206338503029</v>
      </c>
      <c r="N125" s="54">
        <v>0.26334269662921345</v>
      </c>
      <c r="O125" s="54">
        <v>0.30590717299578063</v>
      </c>
      <c r="P125" s="54">
        <v>0.2856083086053412</v>
      </c>
      <c r="Q125" s="54">
        <v>0.24848891873740764</v>
      </c>
      <c r="R125" s="54">
        <v>0.28228652081863093</v>
      </c>
      <c r="S125" s="54">
        <v>0.28964518464880523</v>
      </c>
      <c r="T125" s="54">
        <v>0.24357239512855208</v>
      </c>
      <c r="U125" s="54">
        <v>0.25867937372362149</v>
      </c>
      <c r="V125" s="54">
        <v>0.2351313969571231</v>
      </c>
      <c r="W125" s="54">
        <v>0.23431594860166285</v>
      </c>
    </row>
    <row r="126" spans="2:23" ht="18" customHeight="1" x14ac:dyDescent="0.35">
      <c r="B126" s="55"/>
    </row>
    <row r="128" spans="2:23" ht="18" customHeight="1" x14ac:dyDescent="0.35">
      <c r="B128" s="3" t="s">
        <v>2</v>
      </c>
    </row>
    <row r="129" spans="2:26" ht="18" customHeight="1" x14ac:dyDescent="0.35">
      <c r="B129" s="4" t="s">
        <v>160</v>
      </c>
      <c r="D129" s="5"/>
      <c r="E129" s="3" t="s">
        <v>5</v>
      </c>
      <c r="F129" s="6"/>
      <c r="G129" s="6"/>
      <c r="H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6" ht="18" customHeight="1" x14ac:dyDescent="0.35">
      <c r="B130" s="7" t="s">
        <v>3</v>
      </c>
      <c r="C130" s="8" t="s">
        <v>6</v>
      </c>
      <c r="D130" s="7" t="s">
        <v>24</v>
      </c>
      <c r="E130" s="9" t="s">
        <v>7</v>
      </c>
      <c r="F130" s="10" t="s">
        <v>8</v>
      </c>
      <c r="G130" s="10" t="s">
        <v>9</v>
      </c>
      <c r="H130" s="11" t="s">
        <v>10</v>
      </c>
      <c r="I130" s="11" t="s">
        <v>11</v>
      </c>
      <c r="J130" s="10" t="s">
        <v>12</v>
      </c>
      <c r="K130" s="10" t="s">
        <v>13</v>
      </c>
      <c r="L130" s="10" t="s">
        <v>14</v>
      </c>
      <c r="M130" s="10" t="s">
        <v>15</v>
      </c>
      <c r="N130" s="10" t="s">
        <v>16</v>
      </c>
      <c r="O130" s="10" t="s">
        <v>17</v>
      </c>
      <c r="P130" s="10" t="s">
        <v>18</v>
      </c>
      <c r="Q130" s="10" t="s">
        <v>19</v>
      </c>
      <c r="R130" s="10" t="s">
        <v>20</v>
      </c>
      <c r="S130" s="10" t="s">
        <v>21</v>
      </c>
      <c r="T130" s="10" t="s">
        <v>22</v>
      </c>
      <c r="U130" s="10" t="s">
        <v>23</v>
      </c>
      <c r="V130" s="10">
        <v>7</v>
      </c>
      <c r="W130" s="10">
        <v>8</v>
      </c>
      <c r="Y130" t="s">
        <v>207</v>
      </c>
    </row>
    <row r="131" spans="2:26" ht="18" customHeight="1" x14ac:dyDescent="0.35">
      <c r="B131" s="12" t="s">
        <v>25</v>
      </c>
      <c r="C131" s="13" t="s">
        <v>27</v>
      </c>
      <c r="D131" s="14" t="s">
        <v>26</v>
      </c>
      <c r="E131" s="15" t="s">
        <v>28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7"/>
      <c r="Y131">
        <v>0</v>
      </c>
      <c r="Z131" t="s">
        <v>29</v>
      </c>
    </row>
    <row r="132" spans="2:26" ht="18" customHeight="1" x14ac:dyDescent="0.35">
      <c r="B132" s="12" t="s">
        <v>30</v>
      </c>
      <c r="C132" s="13" t="s">
        <v>32</v>
      </c>
      <c r="D132" s="19" t="s">
        <v>31</v>
      </c>
      <c r="E132" s="20">
        <v>7</v>
      </c>
      <c r="F132" s="20">
        <v>6</v>
      </c>
      <c r="G132" s="20">
        <v>2</v>
      </c>
      <c r="H132" s="20">
        <v>4</v>
      </c>
      <c r="I132" s="20">
        <v>1</v>
      </c>
      <c r="J132" s="20">
        <v>1</v>
      </c>
      <c r="K132" s="20">
        <v>4</v>
      </c>
      <c r="L132" s="20">
        <v>1</v>
      </c>
      <c r="M132" s="20">
        <v>1</v>
      </c>
      <c r="N132" s="20">
        <v>22</v>
      </c>
      <c r="O132" s="20">
        <v>1</v>
      </c>
      <c r="P132" s="20">
        <v>3</v>
      </c>
      <c r="Q132" s="20">
        <v>29</v>
      </c>
      <c r="R132" s="20">
        <v>10</v>
      </c>
      <c r="S132" s="20">
        <v>1</v>
      </c>
      <c r="T132" s="20">
        <v>32</v>
      </c>
      <c r="U132" s="20">
        <v>27</v>
      </c>
      <c r="V132" s="20">
        <v>30</v>
      </c>
      <c r="W132" s="20">
        <v>39</v>
      </c>
      <c r="Y132">
        <v>1</v>
      </c>
    </row>
    <row r="133" spans="2:26" ht="18" customHeight="1" x14ac:dyDescent="0.35">
      <c r="B133" s="12" t="s">
        <v>33</v>
      </c>
      <c r="C133" s="13" t="s">
        <v>35</v>
      </c>
      <c r="D133" s="19" t="s">
        <v>34</v>
      </c>
      <c r="E133" s="19">
        <v>15</v>
      </c>
      <c r="F133" s="19">
        <v>10</v>
      </c>
      <c r="G133" s="19">
        <v>12</v>
      </c>
      <c r="H133" s="19">
        <v>8</v>
      </c>
      <c r="I133" s="19">
        <v>6</v>
      </c>
      <c r="J133" s="19">
        <v>16</v>
      </c>
      <c r="K133" s="19">
        <v>13</v>
      </c>
      <c r="L133" s="19">
        <v>5</v>
      </c>
      <c r="M133" s="19">
        <v>1</v>
      </c>
      <c r="N133" s="19">
        <v>7</v>
      </c>
      <c r="O133" s="19">
        <v>7</v>
      </c>
      <c r="P133" s="19">
        <v>9</v>
      </c>
      <c r="Q133" s="19">
        <v>65</v>
      </c>
      <c r="R133" s="19">
        <v>16</v>
      </c>
      <c r="S133" s="19">
        <v>11</v>
      </c>
      <c r="T133" s="19">
        <v>73</v>
      </c>
      <c r="U133" s="19">
        <v>43</v>
      </c>
      <c r="V133" s="19">
        <v>52</v>
      </c>
      <c r="W133" s="19">
        <v>26</v>
      </c>
      <c r="Y133">
        <v>1</v>
      </c>
    </row>
    <row r="134" spans="2:26" ht="18" customHeight="1" x14ac:dyDescent="0.35">
      <c r="B134" s="12" t="s">
        <v>36</v>
      </c>
      <c r="C134" s="13" t="s">
        <v>38</v>
      </c>
      <c r="D134" s="19" t="s">
        <v>37</v>
      </c>
      <c r="E134" s="19">
        <v>1</v>
      </c>
      <c r="F134" s="19">
        <v>1</v>
      </c>
      <c r="G134" s="19">
        <v>1</v>
      </c>
      <c r="H134" s="19">
        <v>1</v>
      </c>
      <c r="I134" s="19">
        <v>1</v>
      </c>
      <c r="J134" s="19">
        <v>1</v>
      </c>
      <c r="K134" s="19">
        <v>4</v>
      </c>
      <c r="L134" s="19">
        <v>3</v>
      </c>
      <c r="M134" s="19">
        <v>1</v>
      </c>
      <c r="N134" s="19">
        <v>5</v>
      </c>
      <c r="O134" s="19">
        <v>3</v>
      </c>
      <c r="P134" s="19">
        <v>4</v>
      </c>
      <c r="Q134" s="19">
        <v>6</v>
      </c>
      <c r="R134" s="19">
        <v>5</v>
      </c>
      <c r="S134" s="19">
        <v>4</v>
      </c>
      <c r="T134" s="19">
        <v>7</v>
      </c>
      <c r="U134" s="19">
        <v>7</v>
      </c>
      <c r="V134" s="19">
        <v>6</v>
      </c>
      <c r="W134" s="19">
        <v>8</v>
      </c>
      <c r="Y134">
        <v>0</v>
      </c>
      <c r="Z134" t="s">
        <v>39</v>
      </c>
    </row>
    <row r="135" spans="2:26" ht="18" customHeight="1" x14ac:dyDescent="0.35">
      <c r="B135" s="12" t="s">
        <v>40</v>
      </c>
      <c r="C135" s="13" t="s">
        <v>42</v>
      </c>
      <c r="D135" s="19" t="s">
        <v>41</v>
      </c>
      <c r="E135" s="19">
        <v>10</v>
      </c>
      <c r="F135" s="19">
        <v>10</v>
      </c>
      <c r="G135" s="19">
        <v>6</v>
      </c>
      <c r="H135" s="19">
        <v>8</v>
      </c>
      <c r="I135" s="19">
        <v>5</v>
      </c>
      <c r="J135" s="19">
        <v>6</v>
      </c>
      <c r="K135" s="19">
        <v>8</v>
      </c>
      <c r="L135" s="19">
        <v>4</v>
      </c>
      <c r="M135" s="19">
        <v>1</v>
      </c>
      <c r="N135" s="19">
        <v>8</v>
      </c>
      <c r="O135" s="19">
        <v>3</v>
      </c>
      <c r="P135" s="19">
        <v>4</v>
      </c>
      <c r="Q135" s="19">
        <v>11</v>
      </c>
      <c r="R135" s="19">
        <v>7</v>
      </c>
      <c r="S135" s="19">
        <v>3</v>
      </c>
      <c r="T135" s="19">
        <v>14</v>
      </c>
      <c r="U135" s="19">
        <v>12</v>
      </c>
      <c r="V135" s="19">
        <v>13</v>
      </c>
      <c r="W135" s="19">
        <v>13</v>
      </c>
      <c r="Y135">
        <v>0</v>
      </c>
      <c r="Z135" t="s">
        <v>39</v>
      </c>
    </row>
    <row r="136" spans="2:26" ht="18" customHeight="1" x14ac:dyDescent="0.35">
      <c r="B136" s="12" t="s">
        <v>43</v>
      </c>
      <c r="C136" s="13" t="s">
        <v>44</v>
      </c>
      <c r="D136" s="19" t="s">
        <v>45</v>
      </c>
      <c r="E136" s="19">
        <v>7</v>
      </c>
      <c r="F136" s="19">
        <v>7</v>
      </c>
      <c r="G136" s="19">
        <v>4</v>
      </c>
      <c r="H136" s="19">
        <v>6</v>
      </c>
      <c r="I136" s="19">
        <v>9</v>
      </c>
      <c r="J136" s="19">
        <v>11</v>
      </c>
      <c r="K136" s="19">
        <v>13</v>
      </c>
      <c r="L136" s="19">
        <v>3</v>
      </c>
      <c r="M136" s="19">
        <v>1</v>
      </c>
      <c r="N136" s="19">
        <v>22</v>
      </c>
      <c r="O136" s="19">
        <v>5</v>
      </c>
      <c r="P136" s="19">
        <v>10</v>
      </c>
      <c r="Q136" s="19">
        <v>27</v>
      </c>
      <c r="R136" s="19">
        <v>18</v>
      </c>
      <c r="S136" s="19">
        <v>7</v>
      </c>
      <c r="T136" s="19">
        <v>41</v>
      </c>
      <c r="U136" s="19">
        <v>33</v>
      </c>
      <c r="V136" s="19">
        <v>22</v>
      </c>
      <c r="W136" s="19">
        <v>21</v>
      </c>
      <c r="Y136">
        <v>0</v>
      </c>
      <c r="Z136" t="s">
        <v>39</v>
      </c>
    </row>
    <row r="137" spans="2:26" ht="18" customHeight="1" x14ac:dyDescent="0.35">
      <c r="B137" s="12" t="s">
        <v>46</v>
      </c>
      <c r="C137" s="13" t="s">
        <v>48</v>
      </c>
      <c r="D137" s="13" t="s">
        <v>47</v>
      </c>
      <c r="E137" s="19">
        <v>20</v>
      </c>
      <c r="F137" s="19">
        <v>19</v>
      </c>
      <c r="G137" s="19">
        <v>16</v>
      </c>
      <c r="H137" s="19">
        <v>17</v>
      </c>
      <c r="I137" s="19">
        <v>14</v>
      </c>
      <c r="J137" s="19">
        <v>13</v>
      </c>
      <c r="K137" s="19">
        <v>11</v>
      </c>
      <c r="L137" s="19">
        <v>11</v>
      </c>
      <c r="M137" s="19">
        <v>5</v>
      </c>
      <c r="N137" s="19">
        <v>13</v>
      </c>
      <c r="O137" s="19">
        <v>10</v>
      </c>
      <c r="P137" s="19">
        <v>8</v>
      </c>
      <c r="Q137" s="19">
        <v>15</v>
      </c>
      <c r="R137" s="19">
        <v>12</v>
      </c>
      <c r="S137" s="19">
        <v>7</v>
      </c>
      <c r="T137" s="19">
        <v>18</v>
      </c>
      <c r="U137" s="19">
        <v>14</v>
      </c>
      <c r="V137" s="19">
        <v>17</v>
      </c>
      <c r="W137" s="19">
        <v>19</v>
      </c>
      <c r="Y137">
        <v>0</v>
      </c>
      <c r="Z137" t="s">
        <v>49</v>
      </c>
    </row>
    <row r="138" spans="2:26" ht="18" customHeight="1" x14ac:dyDescent="0.35">
      <c r="B138" s="12" t="s">
        <v>50</v>
      </c>
      <c r="C138" s="13" t="s">
        <v>52</v>
      </c>
      <c r="D138" s="19" t="s">
        <v>51</v>
      </c>
      <c r="E138" s="19" t="s">
        <v>53</v>
      </c>
      <c r="F138" s="19" t="s">
        <v>53</v>
      </c>
      <c r="G138" s="19" t="s">
        <v>53</v>
      </c>
      <c r="H138" s="19" t="s">
        <v>53</v>
      </c>
      <c r="I138" s="19" t="s">
        <v>53</v>
      </c>
      <c r="J138" s="19" t="s">
        <v>53</v>
      </c>
      <c r="K138" s="19">
        <v>3</v>
      </c>
      <c r="L138" s="19">
        <v>1</v>
      </c>
      <c r="M138" s="19">
        <v>1</v>
      </c>
      <c r="N138" s="19">
        <v>6</v>
      </c>
      <c r="O138" s="19">
        <v>2</v>
      </c>
      <c r="P138" s="19">
        <v>3</v>
      </c>
      <c r="Q138" s="19">
        <v>10</v>
      </c>
      <c r="R138" s="19">
        <v>5</v>
      </c>
      <c r="S138" s="19">
        <v>2</v>
      </c>
      <c r="T138" s="19">
        <v>14</v>
      </c>
      <c r="U138" s="19">
        <v>10</v>
      </c>
      <c r="V138" s="19">
        <v>13</v>
      </c>
      <c r="W138" s="19">
        <v>16</v>
      </c>
      <c r="Y138">
        <v>3</v>
      </c>
      <c r="Z138" t="s">
        <v>54</v>
      </c>
    </row>
    <row r="139" spans="2:26" ht="18" customHeight="1" x14ac:dyDescent="0.35">
      <c r="B139" s="12" t="s">
        <v>55</v>
      </c>
      <c r="C139" s="13" t="s">
        <v>57</v>
      </c>
      <c r="D139" s="19" t="s">
        <v>56</v>
      </c>
      <c r="E139" s="19">
        <v>7</v>
      </c>
      <c r="F139" s="19">
        <v>6</v>
      </c>
      <c r="G139" s="19">
        <v>4</v>
      </c>
      <c r="H139" s="19">
        <v>4</v>
      </c>
      <c r="I139" s="19">
        <v>3</v>
      </c>
      <c r="J139" s="19">
        <v>3</v>
      </c>
      <c r="K139" s="19">
        <v>1</v>
      </c>
      <c r="L139" s="19">
        <v>1</v>
      </c>
      <c r="M139" s="19">
        <v>1</v>
      </c>
      <c r="N139" s="19">
        <v>1</v>
      </c>
      <c r="O139" s="19">
        <v>1</v>
      </c>
      <c r="P139" s="19">
        <v>1</v>
      </c>
      <c r="Q139" s="19">
        <v>1</v>
      </c>
      <c r="R139" s="19">
        <v>1</v>
      </c>
      <c r="S139" s="19" t="s">
        <v>53</v>
      </c>
      <c r="T139" s="19" t="s">
        <v>53</v>
      </c>
      <c r="U139" s="19" t="s">
        <v>53</v>
      </c>
      <c r="V139" s="19" t="s">
        <v>53</v>
      </c>
      <c r="W139" s="19" t="s">
        <v>53</v>
      </c>
      <c r="Y139">
        <v>3</v>
      </c>
      <c r="Z139" t="s">
        <v>54</v>
      </c>
    </row>
    <row r="140" spans="2:26" ht="18" customHeight="1" x14ac:dyDescent="0.35">
      <c r="B140" s="12" t="s">
        <v>58</v>
      </c>
      <c r="C140" s="13" t="s">
        <v>60</v>
      </c>
      <c r="D140" s="19" t="s">
        <v>59</v>
      </c>
      <c r="E140" s="19">
        <v>9</v>
      </c>
      <c r="F140" s="19">
        <v>10</v>
      </c>
      <c r="G140" s="19">
        <v>8</v>
      </c>
      <c r="H140" s="19">
        <v>22</v>
      </c>
      <c r="I140" s="19">
        <v>20</v>
      </c>
      <c r="J140" s="19">
        <v>25</v>
      </c>
      <c r="K140" s="19">
        <v>16</v>
      </c>
      <c r="L140" s="19">
        <v>17</v>
      </c>
      <c r="M140" s="19">
        <v>32</v>
      </c>
      <c r="N140" s="19">
        <v>21</v>
      </c>
      <c r="O140" s="19">
        <v>24</v>
      </c>
      <c r="P140" s="19">
        <v>17</v>
      </c>
      <c r="Q140" s="19">
        <v>23</v>
      </c>
      <c r="R140" s="19">
        <v>27</v>
      </c>
      <c r="S140" s="19">
        <v>16</v>
      </c>
      <c r="T140" s="19">
        <v>21</v>
      </c>
      <c r="U140" s="19">
        <v>24</v>
      </c>
      <c r="V140" s="19">
        <v>18</v>
      </c>
      <c r="W140" s="19">
        <v>18</v>
      </c>
      <c r="Y140">
        <v>1</v>
      </c>
    </row>
    <row r="141" spans="2:26" ht="18" customHeight="1" x14ac:dyDescent="0.35">
      <c r="B141" s="12" t="s">
        <v>61</v>
      </c>
      <c r="C141" s="13" t="s">
        <v>63</v>
      </c>
      <c r="D141" s="19" t="s">
        <v>62</v>
      </c>
      <c r="E141" s="19">
        <v>32</v>
      </c>
      <c r="F141" s="19">
        <v>31</v>
      </c>
      <c r="G141" s="19">
        <v>27</v>
      </c>
      <c r="H141" s="19">
        <v>28</v>
      </c>
      <c r="I141" s="19">
        <v>23</v>
      </c>
      <c r="J141" s="19">
        <v>23</v>
      </c>
      <c r="K141" s="19">
        <v>28</v>
      </c>
      <c r="L141" s="19">
        <v>21</v>
      </c>
      <c r="M141" s="19">
        <v>12</v>
      </c>
      <c r="N141" s="19">
        <v>42</v>
      </c>
      <c r="O141" s="19">
        <v>24</v>
      </c>
      <c r="P141" s="19">
        <v>24</v>
      </c>
      <c r="Q141" s="19">
        <v>56</v>
      </c>
      <c r="R141" s="19">
        <v>36</v>
      </c>
      <c r="S141" s="19">
        <v>19</v>
      </c>
      <c r="T141" s="19">
        <v>73</v>
      </c>
      <c r="U141" s="19">
        <v>54</v>
      </c>
      <c r="V141" s="19">
        <v>70</v>
      </c>
      <c r="W141" s="19">
        <v>79</v>
      </c>
      <c r="Y141">
        <v>0</v>
      </c>
      <c r="Z141" t="s">
        <v>64</v>
      </c>
    </row>
    <row r="142" spans="2:26" ht="18" customHeight="1" x14ac:dyDescent="0.35">
      <c r="B142" s="12" t="s">
        <v>65</v>
      </c>
      <c r="C142" s="13" t="s">
        <v>66</v>
      </c>
      <c r="D142" s="19" t="s">
        <v>67</v>
      </c>
      <c r="E142" s="19">
        <v>61</v>
      </c>
      <c r="F142" s="19">
        <v>63</v>
      </c>
      <c r="G142" s="19">
        <v>74</v>
      </c>
      <c r="H142" s="19">
        <v>74</v>
      </c>
      <c r="I142" s="19">
        <v>85</v>
      </c>
      <c r="J142" s="19">
        <v>88</v>
      </c>
      <c r="K142" s="19">
        <v>101</v>
      </c>
      <c r="L142" s="19">
        <v>100</v>
      </c>
      <c r="M142" s="19">
        <v>121</v>
      </c>
      <c r="N142" s="19">
        <v>103</v>
      </c>
      <c r="O142" s="19">
        <v>109</v>
      </c>
      <c r="P142" s="19">
        <v>122</v>
      </c>
      <c r="Q142" s="19">
        <v>102</v>
      </c>
      <c r="R142" s="19">
        <v>111</v>
      </c>
      <c r="S142" s="19">
        <v>130</v>
      </c>
      <c r="T142" s="19">
        <v>93</v>
      </c>
      <c r="U142" s="19">
        <v>106</v>
      </c>
      <c r="V142" s="19">
        <v>99</v>
      </c>
      <c r="W142" s="19">
        <v>96</v>
      </c>
      <c r="Y142">
        <v>0</v>
      </c>
      <c r="Z142" t="s">
        <v>68</v>
      </c>
    </row>
    <row r="143" spans="2:26" ht="18" customHeight="1" x14ac:dyDescent="0.35">
      <c r="B143" s="12" t="s">
        <v>69</v>
      </c>
      <c r="C143" s="13" t="s">
        <v>70</v>
      </c>
      <c r="D143" s="19" t="s">
        <v>67</v>
      </c>
      <c r="E143" s="19">
        <v>50</v>
      </c>
      <c r="F143" s="19">
        <v>52</v>
      </c>
      <c r="G143" s="19">
        <v>62</v>
      </c>
      <c r="H143" s="19">
        <v>61</v>
      </c>
      <c r="I143" s="19">
        <v>72</v>
      </c>
      <c r="J143" s="19">
        <v>74</v>
      </c>
      <c r="K143" s="19">
        <v>86</v>
      </c>
      <c r="L143" s="19">
        <v>85</v>
      </c>
      <c r="M143" s="19">
        <v>104</v>
      </c>
      <c r="N143" s="19">
        <v>88</v>
      </c>
      <c r="O143" s="19">
        <v>94</v>
      </c>
      <c r="P143" s="19">
        <v>106</v>
      </c>
      <c r="Q143" s="19">
        <v>88</v>
      </c>
      <c r="R143" s="19">
        <v>96</v>
      </c>
      <c r="S143" s="19">
        <v>112</v>
      </c>
      <c r="T143" s="19">
        <v>81</v>
      </c>
      <c r="U143" s="19">
        <v>92</v>
      </c>
      <c r="V143" s="19">
        <v>87</v>
      </c>
      <c r="W143" s="19">
        <v>84</v>
      </c>
      <c r="Y143">
        <v>1</v>
      </c>
      <c r="Z143" t="s">
        <v>71</v>
      </c>
    </row>
    <row r="144" spans="2:26" ht="18" customHeight="1" x14ac:dyDescent="0.35">
      <c r="B144" s="12" t="s">
        <v>72</v>
      </c>
      <c r="C144" s="13" t="s">
        <v>73</v>
      </c>
      <c r="D144" s="19" t="s">
        <v>67</v>
      </c>
      <c r="E144" s="19">
        <v>38</v>
      </c>
      <c r="F144" s="19">
        <v>39</v>
      </c>
      <c r="G144" s="19">
        <v>46</v>
      </c>
      <c r="H144" s="19">
        <v>46</v>
      </c>
      <c r="I144" s="19">
        <v>53</v>
      </c>
      <c r="J144" s="19">
        <v>55</v>
      </c>
      <c r="K144" s="19">
        <v>63</v>
      </c>
      <c r="L144" s="19">
        <v>62</v>
      </c>
      <c r="M144" s="19">
        <v>76</v>
      </c>
      <c r="N144" s="19">
        <v>64</v>
      </c>
      <c r="O144" s="19">
        <v>68</v>
      </c>
      <c r="P144" s="19">
        <v>76</v>
      </c>
      <c r="Q144" s="19">
        <v>64</v>
      </c>
      <c r="R144" s="19">
        <v>69</v>
      </c>
      <c r="S144" s="19">
        <v>81</v>
      </c>
      <c r="T144" s="19">
        <v>58</v>
      </c>
      <c r="U144" s="19">
        <v>66</v>
      </c>
      <c r="V144" s="19">
        <v>62</v>
      </c>
      <c r="W144" s="19">
        <v>60</v>
      </c>
      <c r="Y144">
        <v>0.6</v>
      </c>
      <c r="Z144" t="s">
        <v>74</v>
      </c>
    </row>
    <row r="145" spans="2:26" ht="18" customHeight="1" x14ac:dyDescent="0.35">
      <c r="B145" s="12" t="s">
        <v>75</v>
      </c>
      <c r="C145" s="13" t="s">
        <v>76</v>
      </c>
      <c r="D145" s="19" t="s">
        <v>77</v>
      </c>
      <c r="E145" s="19">
        <v>7</v>
      </c>
      <c r="F145" s="19">
        <v>7</v>
      </c>
      <c r="G145" s="19">
        <v>8</v>
      </c>
      <c r="H145" s="19">
        <v>7</v>
      </c>
      <c r="I145" s="19">
        <v>8</v>
      </c>
      <c r="J145" s="19">
        <v>8</v>
      </c>
      <c r="K145" s="19">
        <v>8</v>
      </c>
      <c r="L145" s="19">
        <v>9</v>
      </c>
      <c r="M145" s="19">
        <v>10</v>
      </c>
      <c r="N145" s="19">
        <v>8</v>
      </c>
      <c r="O145" s="19">
        <v>9</v>
      </c>
      <c r="P145" s="19">
        <v>9</v>
      </c>
      <c r="Q145" s="19">
        <v>7</v>
      </c>
      <c r="R145" s="19">
        <v>8</v>
      </c>
      <c r="S145" s="19">
        <v>9</v>
      </c>
      <c r="T145" s="19">
        <v>6</v>
      </c>
      <c r="U145" s="19">
        <v>7</v>
      </c>
      <c r="V145" s="19">
        <v>6</v>
      </c>
      <c r="W145" s="19">
        <v>6</v>
      </c>
      <c r="Y145">
        <v>1</v>
      </c>
    </row>
    <row r="146" spans="2:26" ht="18" customHeight="1" x14ac:dyDescent="0.35">
      <c r="B146" s="12" t="s">
        <v>78</v>
      </c>
      <c r="C146" s="13" t="s">
        <v>79</v>
      </c>
      <c r="D146" s="19" t="s">
        <v>80</v>
      </c>
      <c r="E146" s="19" t="s">
        <v>53</v>
      </c>
      <c r="F146" s="19" t="s">
        <v>53</v>
      </c>
      <c r="G146" s="19" t="s">
        <v>53</v>
      </c>
      <c r="H146" s="19" t="s">
        <v>53</v>
      </c>
      <c r="I146" s="19" t="s">
        <v>53</v>
      </c>
      <c r="J146" s="19" t="s">
        <v>53</v>
      </c>
      <c r="K146" s="19" t="s">
        <v>53</v>
      </c>
      <c r="L146" s="19" t="s">
        <v>53</v>
      </c>
      <c r="M146" s="19" t="s">
        <v>53</v>
      </c>
      <c r="N146" s="19" t="s">
        <v>53</v>
      </c>
      <c r="O146" s="19" t="s">
        <v>53</v>
      </c>
      <c r="P146" s="19" t="s">
        <v>53</v>
      </c>
      <c r="Q146" s="19" t="s">
        <v>53</v>
      </c>
      <c r="R146" s="19" t="s">
        <v>53</v>
      </c>
      <c r="S146" s="19" t="s">
        <v>53</v>
      </c>
      <c r="T146" s="19" t="s">
        <v>53</v>
      </c>
      <c r="U146" s="19" t="s">
        <v>53</v>
      </c>
      <c r="V146" s="19" t="s">
        <v>53</v>
      </c>
      <c r="W146" s="19" t="s">
        <v>53</v>
      </c>
      <c r="Y146">
        <v>0</v>
      </c>
      <c r="Z146" t="s">
        <v>81</v>
      </c>
    </row>
    <row r="147" spans="2:26" ht="18" customHeight="1" x14ac:dyDescent="0.35">
      <c r="B147" s="12" t="s">
        <v>82</v>
      </c>
      <c r="C147" s="13" t="s">
        <v>83</v>
      </c>
      <c r="D147" s="19" t="s">
        <v>80</v>
      </c>
      <c r="E147" s="19">
        <v>3</v>
      </c>
      <c r="F147" s="19">
        <v>3</v>
      </c>
      <c r="G147" s="19">
        <v>3</v>
      </c>
      <c r="H147" s="19">
        <v>3</v>
      </c>
      <c r="I147" s="19">
        <v>3</v>
      </c>
      <c r="J147" s="19">
        <v>3</v>
      </c>
      <c r="K147" s="19">
        <v>3</v>
      </c>
      <c r="L147" s="19">
        <v>3</v>
      </c>
      <c r="M147" s="19">
        <v>4</v>
      </c>
      <c r="N147" s="19">
        <v>3</v>
      </c>
      <c r="O147" s="19">
        <v>3</v>
      </c>
      <c r="P147" s="19">
        <v>4</v>
      </c>
      <c r="Q147" s="19">
        <v>3</v>
      </c>
      <c r="R147" s="19">
        <v>3</v>
      </c>
      <c r="S147" s="19">
        <v>4</v>
      </c>
      <c r="T147" s="19">
        <v>3</v>
      </c>
      <c r="U147" s="19">
        <v>3</v>
      </c>
      <c r="V147" s="19">
        <v>3</v>
      </c>
      <c r="W147" s="19">
        <v>2</v>
      </c>
      <c r="Y147">
        <v>0</v>
      </c>
      <c r="Z147" t="s">
        <v>84</v>
      </c>
    </row>
    <row r="148" spans="2:26" ht="18" customHeight="1" x14ac:dyDescent="0.35">
      <c r="B148" s="12" t="s">
        <v>85</v>
      </c>
      <c r="C148" s="13" t="s">
        <v>86</v>
      </c>
      <c r="D148" s="19" t="s">
        <v>80</v>
      </c>
      <c r="E148" s="19">
        <v>12</v>
      </c>
      <c r="F148" s="19">
        <v>12</v>
      </c>
      <c r="G148" s="19">
        <v>13</v>
      </c>
      <c r="H148" s="19">
        <v>13</v>
      </c>
      <c r="I148" s="19">
        <v>14</v>
      </c>
      <c r="J148" s="19">
        <v>15</v>
      </c>
      <c r="K148" s="19">
        <v>15</v>
      </c>
      <c r="L148" s="19">
        <v>15</v>
      </c>
      <c r="M148" s="19">
        <v>18</v>
      </c>
      <c r="N148" s="19">
        <v>14</v>
      </c>
      <c r="O148" s="19">
        <v>15</v>
      </c>
      <c r="P148" s="19">
        <v>16</v>
      </c>
      <c r="Q148" s="19">
        <v>13</v>
      </c>
      <c r="R148" s="19">
        <v>14</v>
      </c>
      <c r="S148" s="19">
        <v>16</v>
      </c>
      <c r="T148" s="19">
        <v>11</v>
      </c>
      <c r="U148" s="19">
        <v>13</v>
      </c>
      <c r="V148" s="19">
        <v>11</v>
      </c>
      <c r="W148" s="19">
        <v>10</v>
      </c>
      <c r="Y148">
        <v>1</v>
      </c>
    </row>
    <row r="149" spans="2:26" ht="18" customHeight="1" x14ac:dyDescent="0.35">
      <c r="B149" s="12" t="s">
        <v>87</v>
      </c>
      <c r="C149" s="13" t="s">
        <v>88</v>
      </c>
      <c r="D149" s="13" t="s">
        <v>89</v>
      </c>
      <c r="E149" s="19">
        <v>11</v>
      </c>
      <c r="F149" s="19">
        <v>11</v>
      </c>
      <c r="G149" s="19">
        <v>13</v>
      </c>
      <c r="H149" s="19">
        <v>13</v>
      </c>
      <c r="I149" s="19">
        <v>15</v>
      </c>
      <c r="J149" s="19">
        <v>16</v>
      </c>
      <c r="K149" s="19">
        <v>18</v>
      </c>
      <c r="L149" s="19">
        <v>18</v>
      </c>
      <c r="M149" s="19">
        <v>22</v>
      </c>
      <c r="N149" s="19">
        <v>19</v>
      </c>
      <c r="O149" s="19">
        <v>20</v>
      </c>
      <c r="P149" s="19">
        <v>22</v>
      </c>
      <c r="Q149" s="19">
        <v>19</v>
      </c>
      <c r="R149" s="19">
        <v>20</v>
      </c>
      <c r="S149" s="19">
        <v>24</v>
      </c>
      <c r="T149" s="19">
        <v>17</v>
      </c>
      <c r="U149" s="19">
        <v>20</v>
      </c>
      <c r="V149" s="19">
        <v>18</v>
      </c>
      <c r="W149" s="19">
        <v>18</v>
      </c>
      <c r="Y149">
        <v>0</v>
      </c>
      <c r="Z149" t="s">
        <v>90</v>
      </c>
    </row>
    <row r="150" spans="2:26" ht="18" customHeight="1" x14ac:dyDescent="0.35">
      <c r="B150" s="12" t="s">
        <v>91</v>
      </c>
      <c r="C150" s="13" t="s">
        <v>92</v>
      </c>
      <c r="D150" s="19" t="s">
        <v>93</v>
      </c>
      <c r="E150" s="19">
        <v>22</v>
      </c>
      <c r="F150" s="19">
        <v>22</v>
      </c>
      <c r="G150" s="19">
        <v>27</v>
      </c>
      <c r="H150" s="19">
        <v>26</v>
      </c>
      <c r="I150" s="19">
        <v>31</v>
      </c>
      <c r="J150" s="19">
        <v>32</v>
      </c>
      <c r="K150" s="19">
        <v>37</v>
      </c>
      <c r="L150" s="19">
        <v>37</v>
      </c>
      <c r="M150" s="19">
        <v>45</v>
      </c>
      <c r="N150" s="19">
        <v>38</v>
      </c>
      <c r="O150" s="19">
        <v>40</v>
      </c>
      <c r="P150" s="19">
        <v>45</v>
      </c>
      <c r="Q150" s="19">
        <v>38</v>
      </c>
      <c r="R150" s="19">
        <v>41</v>
      </c>
      <c r="S150" s="19">
        <v>48</v>
      </c>
      <c r="T150" s="19">
        <v>35</v>
      </c>
      <c r="U150" s="19">
        <v>39</v>
      </c>
      <c r="V150" s="19">
        <v>37</v>
      </c>
      <c r="W150" s="19">
        <v>36</v>
      </c>
      <c r="Y150">
        <v>1</v>
      </c>
    </row>
    <row r="151" spans="2:26" ht="18" customHeight="1" x14ac:dyDescent="0.35">
      <c r="B151" s="12" t="s">
        <v>94</v>
      </c>
      <c r="C151" s="13" t="s">
        <v>96</v>
      </c>
      <c r="D151" s="19" t="s">
        <v>95</v>
      </c>
      <c r="E151" s="19">
        <v>15</v>
      </c>
      <c r="F151" s="19">
        <v>16</v>
      </c>
      <c r="G151" s="19">
        <v>19</v>
      </c>
      <c r="H151" s="19">
        <v>19</v>
      </c>
      <c r="I151" s="19">
        <v>22</v>
      </c>
      <c r="J151" s="19">
        <v>23</v>
      </c>
      <c r="K151" s="19">
        <v>26</v>
      </c>
      <c r="L151" s="19">
        <v>26</v>
      </c>
      <c r="M151" s="19">
        <v>32</v>
      </c>
      <c r="N151" s="19">
        <v>27</v>
      </c>
      <c r="O151" s="19">
        <v>29</v>
      </c>
      <c r="P151" s="19">
        <v>32</v>
      </c>
      <c r="Q151" s="19">
        <v>27</v>
      </c>
      <c r="R151" s="19">
        <v>29</v>
      </c>
      <c r="S151" s="19">
        <v>34</v>
      </c>
      <c r="T151" s="19">
        <v>25</v>
      </c>
      <c r="U151" s="19">
        <v>28</v>
      </c>
      <c r="V151" s="19">
        <v>27</v>
      </c>
      <c r="W151" s="19">
        <v>26</v>
      </c>
      <c r="Y151">
        <v>1</v>
      </c>
    </row>
    <row r="152" spans="2:26" ht="18" customHeight="1" x14ac:dyDescent="0.35">
      <c r="B152" s="12" t="s">
        <v>97</v>
      </c>
      <c r="C152" s="13" t="s">
        <v>98</v>
      </c>
      <c r="D152" s="19" t="s">
        <v>99</v>
      </c>
      <c r="E152" s="19">
        <v>3</v>
      </c>
      <c r="F152" s="19">
        <v>3</v>
      </c>
      <c r="G152" s="19">
        <v>2</v>
      </c>
      <c r="H152" s="19">
        <v>3</v>
      </c>
      <c r="I152" s="19">
        <v>2</v>
      </c>
      <c r="J152" s="19">
        <v>2</v>
      </c>
      <c r="K152" s="19">
        <v>2</v>
      </c>
      <c r="L152" s="19">
        <v>2</v>
      </c>
      <c r="M152" s="19">
        <v>2</v>
      </c>
      <c r="N152" s="19">
        <v>2</v>
      </c>
      <c r="O152" s="19">
        <v>2</v>
      </c>
      <c r="P152" s="19">
        <v>2</v>
      </c>
      <c r="Q152" s="19">
        <v>2</v>
      </c>
      <c r="R152" s="19">
        <v>2</v>
      </c>
      <c r="S152" s="19">
        <v>2</v>
      </c>
      <c r="T152" s="19">
        <v>3</v>
      </c>
      <c r="U152" s="19">
        <v>2</v>
      </c>
      <c r="V152" s="19">
        <v>2</v>
      </c>
      <c r="W152" s="19">
        <v>3</v>
      </c>
      <c r="Y152">
        <v>1</v>
      </c>
    </row>
    <row r="153" spans="2:26" ht="18" customHeight="1" x14ac:dyDescent="0.35">
      <c r="B153" s="21" t="s">
        <v>100</v>
      </c>
      <c r="C153" s="22" t="s">
        <v>101</v>
      </c>
      <c r="D153" s="23" t="s">
        <v>102</v>
      </c>
      <c r="E153" s="23" t="s">
        <v>53</v>
      </c>
      <c r="F153" s="23" t="s">
        <v>53</v>
      </c>
      <c r="G153" s="23" t="s">
        <v>53</v>
      </c>
      <c r="H153" s="23" t="s">
        <v>53</v>
      </c>
      <c r="I153" s="23" t="s">
        <v>53</v>
      </c>
      <c r="J153" s="23" t="s">
        <v>53</v>
      </c>
      <c r="K153" s="23" t="s">
        <v>53</v>
      </c>
      <c r="L153" s="23" t="s">
        <v>53</v>
      </c>
      <c r="M153" s="23" t="s">
        <v>53</v>
      </c>
      <c r="N153" s="23" t="s">
        <v>53</v>
      </c>
      <c r="O153" s="23" t="s">
        <v>53</v>
      </c>
      <c r="P153" s="23" t="s">
        <v>53</v>
      </c>
      <c r="Q153" s="23" t="s">
        <v>53</v>
      </c>
      <c r="R153" s="23" t="s">
        <v>53</v>
      </c>
      <c r="S153" s="23" t="s">
        <v>53</v>
      </c>
      <c r="T153" s="23" t="s">
        <v>53</v>
      </c>
      <c r="U153" s="23" t="s">
        <v>53</v>
      </c>
      <c r="V153" s="23" t="s">
        <v>53</v>
      </c>
      <c r="W153" s="23" t="s">
        <v>53</v>
      </c>
      <c r="Y153">
        <v>0</v>
      </c>
      <c r="Z153" t="s">
        <v>103</v>
      </c>
    </row>
    <row r="154" spans="2:26" ht="18" customHeight="1" x14ac:dyDescent="0.35">
      <c r="B154" s="12" t="s">
        <v>104</v>
      </c>
      <c r="C154" s="13" t="s">
        <v>105</v>
      </c>
      <c r="D154" s="19" t="s">
        <v>106</v>
      </c>
      <c r="E154" s="19">
        <v>1</v>
      </c>
      <c r="F154" s="19">
        <v>1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9">
        <v>1</v>
      </c>
      <c r="M154" s="19">
        <v>1</v>
      </c>
      <c r="N154" s="19">
        <v>1</v>
      </c>
      <c r="O154" s="19">
        <v>1</v>
      </c>
      <c r="P154" s="19">
        <v>1</v>
      </c>
      <c r="Q154" s="19">
        <v>1</v>
      </c>
      <c r="R154" s="19">
        <v>1</v>
      </c>
      <c r="S154" s="19">
        <v>1</v>
      </c>
      <c r="T154" s="19">
        <v>1</v>
      </c>
      <c r="U154" s="19">
        <v>1</v>
      </c>
      <c r="V154" s="19">
        <v>1</v>
      </c>
      <c r="W154" s="19">
        <v>1</v>
      </c>
      <c r="Y154">
        <v>1</v>
      </c>
    </row>
    <row r="155" spans="2:26" ht="18" customHeight="1" x14ac:dyDescent="0.35">
      <c r="B155" s="12" t="s">
        <v>107</v>
      </c>
      <c r="C155" s="13" t="s">
        <v>109</v>
      </c>
      <c r="D155" s="19" t="s">
        <v>108</v>
      </c>
      <c r="E155" s="19">
        <v>3</v>
      </c>
      <c r="F155" s="19">
        <v>3</v>
      </c>
      <c r="G155" s="19">
        <v>4</v>
      </c>
      <c r="H155" s="19">
        <v>4</v>
      </c>
      <c r="I155" s="19">
        <v>4</v>
      </c>
      <c r="J155" s="19">
        <v>4</v>
      </c>
      <c r="K155" s="19">
        <v>3</v>
      </c>
      <c r="L155" s="19">
        <v>4</v>
      </c>
      <c r="M155" s="19">
        <v>3</v>
      </c>
      <c r="N155" s="19">
        <v>2</v>
      </c>
      <c r="O155" s="19">
        <v>3</v>
      </c>
      <c r="P155" s="19">
        <v>2</v>
      </c>
      <c r="Q155" s="19">
        <v>1</v>
      </c>
      <c r="R155" s="19">
        <v>1</v>
      </c>
      <c r="S155" s="19">
        <v>2</v>
      </c>
      <c r="T155" s="19">
        <v>1</v>
      </c>
      <c r="U155" s="19">
        <v>1</v>
      </c>
      <c r="V155" s="19">
        <v>1</v>
      </c>
      <c r="W155" s="19">
        <v>1</v>
      </c>
      <c r="Y155">
        <v>1</v>
      </c>
    </row>
    <row r="156" spans="2:26" ht="18" customHeight="1" x14ac:dyDescent="0.35">
      <c r="B156" s="12" t="s">
        <v>110</v>
      </c>
      <c r="C156" s="13" t="s">
        <v>111</v>
      </c>
      <c r="D156" s="19" t="s">
        <v>112</v>
      </c>
      <c r="E156" s="19">
        <v>5</v>
      </c>
      <c r="F156" s="19">
        <v>5</v>
      </c>
      <c r="G156" s="19">
        <v>5</v>
      </c>
      <c r="H156" s="19">
        <v>5</v>
      </c>
      <c r="I156" s="19">
        <v>5</v>
      </c>
      <c r="J156" s="19">
        <v>5</v>
      </c>
      <c r="K156" s="19">
        <v>4</v>
      </c>
      <c r="L156" s="19">
        <v>4</v>
      </c>
      <c r="M156" s="19">
        <v>4</v>
      </c>
      <c r="N156" s="19">
        <v>4</v>
      </c>
      <c r="O156" s="19">
        <v>4</v>
      </c>
      <c r="P156" s="19">
        <v>3</v>
      </c>
      <c r="Q156" s="19">
        <v>3</v>
      </c>
      <c r="R156" s="19">
        <v>4</v>
      </c>
      <c r="S156" s="19">
        <v>3</v>
      </c>
      <c r="T156" s="19">
        <v>2</v>
      </c>
      <c r="U156" s="19">
        <v>3</v>
      </c>
      <c r="V156" s="19">
        <v>3</v>
      </c>
      <c r="W156" s="19">
        <v>2</v>
      </c>
      <c r="Y156">
        <v>1</v>
      </c>
    </row>
    <row r="157" spans="2:26" ht="18" customHeight="1" x14ac:dyDescent="0.35">
      <c r="B157" s="12" t="s">
        <v>113</v>
      </c>
      <c r="C157" s="13" t="s">
        <v>114</v>
      </c>
      <c r="D157" s="19" t="s">
        <v>115</v>
      </c>
      <c r="E157" s="19">
        <v>8</v>
      </c>
      <c r="F157" s="19">
        <v>8</v>
      </c>
      <c r="G157" s="19">
        <v>9</v>
      </c>
      <c r="H157" s="19">
        <v>9</v>
      </c>
      <c r="I157" s="19">
        <v>9</v>
      </c>
      <c r="J157" s="19">
        <v>9</v>
      </c>
      <c r="K157" s="19">
        <v>8</v>
      </c>
      <c r="L157" s="19">
        <v>8</v>
      </c>
      <c r="M157" s="19">
        <v>10</v>
      </c>
      <c r="N157" s="19">
        <v>6</v>
      </c>
      <c r="O157" s="19">
        <v>8</v>
      </c>
      <c r="P157" s="19">
        <v>7</v>
      </c>
      <c r="Q157" s="19">
        <v>4</v>
      </c>
      <c r="R157" s="19">
        <v>6</v>
      </c>
      <c r="S157" s="19">
        <v>8</v>
      </c>
      <c r="T157" s="19">
        <v>3</v>
      </c>
      <c r="U157" s="19">
        <v>5</v>
      </c>
      <c r="V157" s="19">
        <v>4</v>
      </c>
      <c r="W157" s="19">
        <v>3</v>
      </c>
      <c r="Y157">
        <v>1</v>
      </c>
    </row>
    <row r="158" spans="2:26" ht="18" customHeight="1" x14ac:dyDescent="0.35">
      <c r="B158" s="12" t="s">
        <v>116</v>
      </c>
      <c r="C158" s="13" t="s">
        <v>118</v>
      </c>
      <c r="D158" s="19" t="s">
        <v>117</v>
      </c>
      <c r="E158" s="19">
        <v>2</v>
      </c>
      <c r="F158" s="19">
        <v>2</v>
      </c>
      <c r="G158" s="19">
        <v>2</v>
      </c>
      <c r="H158" s="19">
        <v>2</v>
      </c>
      <c r="I158" s="19">
        <v>2</v>
      </c>
      <c r="J158" s="19">
        <v>2</v>
      </c>
      <c r="K158" s="19">
        <v>2</v>
      </c>
      <c r="L158" s="19">
        <v>2</v>
      </c>
      <c r="M158" s="19">
        <v>2</v>
      </c>
      <c r="N158" s="19">
        <v>1</v>
      </c>
      <c r="O158" s="19">
        <v>2</v>
      </c>
      <c r="P158" s="19">
        <v>1</v>
      </c>
      <c r="Q158" s="19">
        <v>1</v>
      </c>
      <c r="R158" s="19">
        <v>1</v>
      </c>
      <c r="S158" s="19">
        <v>1</v>
      </c>
      <c r="T158" s="19">
        <v>1</v>
      </c>
      <c r="U158" s="19">
        <v>1</v>
      </c>
      <c r="V158" s="19">
        <v>1</v>
      </c>
      <c r="W158" s="19">
        <v>1</v>
      </c>
      <c r="Y158">
        <v>3</v>
      </c>
      <c r="Z158" t="s">
        <v>119</v>
      </c>
    </row>
    <row r="159" spans="2:26" ht="18" customHeight="1" x14ac:dyDescent="0.35">
      <c r="B159" s="12" t="s">
        <v>120</v>
      </c>
      <c r="C159" s="13" t="s">
        <v>122</v>
      </c>
      <c r="D159" s="19" t="s">
        <v>121</v>
      </c>
      <c r="E159" s="19">
        <v>4</v>
      </c>
      <c r="F159" s="19">
        <v>4</v>
      </c>
      <c r="G159" s="19">
        <v>4</v>
      </c>
      <c r="H159" s="19">
        <v>4</v>
      </c>
      <c r="I159" s="19">
        <v>5</v>
      </c>
      <c r="J159" s="19">
        <v>5</v>
      </c>
      <c r="K159" s="19">
        <v>5</v>
      </c>
      <c r="L159" s="19">
        <v>5</v>
      </c>
      <c r="M159" s="19">
        <v>5</v>
      </c>
      <c r="N159" s="19">
        <v>4</v>
      </c>
      <c r="O159" s="19">
        <v>5</v>
      </c>
      <c r="P159" s="19">
        <v>5</v>
      </c>
      <c r="Q159" s="19">
        <v>4</v>
      </c>
      <c r="R159" s="19">
        <v>4</v>
      </c>
      <c r="S159" s="19">
        <v>5</v>
      </c>
      <c r="T159" s="19">
        <v>4</v>
      </c>
      <c r="U159" s="19">
        <v>4</v>
      </c>
      <c r="V159" s="19">
        <v>4</v>
      </c>
      <c r="W159" s="19">
        <v>3</v>
      </c>
      <c r="Y159">
        <v>1</v>
      </c>
    </row>
    <row r="160" spans="2:26" ht="18" customHeight="1" x14ac:dyDescent="0.35">
      <c r="B160" s="12" t="s">
        <v>123</v>
      </c>
      <c r="C160" s="13" t="s">
        <v>125</v>
      </c>
      <c r="D160" s="19" t="s">
        <v>124</v>
      </c>
      <c r="E160" s="19" t="s">
        <v>53</v>
      </c>
      <c r="F160" s="19" t="s">
        <v>53</v>
      </c>
      <c r="G160" s="19" t="s">
        <v>53</v>
      </c>
      <c r="H160" s="19" t="s">
        <v>53</v>
      </c>
      <c r="I160" s="19" t="s">
        <v>53</v>
      </c>
      <c r="J160" s="19" t="s">
        <v>53</v>
      </c>
      <c r="K160" s="19" t="s">
        <v>53</v>
      </c>
      <c r="L160" s="19" t="s">
        <v>53</v>
      </c>
      <c r="M160" s="19" t="s">
        <v>53</v>
      </c>
      <c r="N160" s="19" t="s">
        <v>53</v>
      </c>
      <c r="O160" s="19" t="s">
        <v>53</v>
      </c>
      <c r="P160" s="19" t="s">
        <v>53</v>
      </c>
      <c r="Q160" s="19" t="s">
        <v>53</v>
      </c>
      <c r="R160" s="19" t="s">
        <v>53</v>
      </c>
      <c r="S160" s="19" t="s">
        <v>53</v>
      </c>
      <c r="T160" s="19" t="s">
        <v>53</v>
      </c>
      <c r="U160" s="19" t="s">
        <v>53</v>
      </c>
      <c r="V160" s="19" t="s">
        <v>53</v>
      </c>
      <c r="W160" s="19" t="s">
        <v>53</v>
      </c>
      <c r="Y160">
        <v>1</v>
      </c>
    </row>
    <row r="161" spans="2:26" ht="18" customHeight="1" x14ac:dyDescent="0.35">
      <c r="B161" s="12" t="s">
        <v>126</v>
      </c>
      <c r="C161" s="13" t="s">
        <v>128</v>
      </c>
      <c r="D161" s="19" t="s">
        <v>127</v>
      </c>
      <c r="E161" s="19">
        <v>15</v>
      </c>
      <c r="F161" s="19">
        <v>15</v>
      </c>
      <c r="G161" s="19">
        <v>17</v>
      </c>
      <c r="H161" s="19">
        <v>16</v>
      </c>
      <c r="I161" s="19">
        <v>17</v>
      </c>
      <c r="J161" s="19">
        <v>18</v>
      </c>
      <c r="K161" s="19">
        <v>17</v>
      </c>
      <c r="L161" s="19">
        <v>18</v>
      </c>
      <c r="M161" s="19">
        <v>20</v>
      </c>
      <c r="N161" s="19">
        <v>16</v>
      </c>
      <c r="O161" s="19">
        <v>17</v>
      </c>
      <c r="P161" s="19">
        <v>18</v>
      </c>
      <c r="Q161" s="19">
        <v>15</v>
      </c>
      <c r="R161" s="19">
        <v>16</v>
      </c>
      <c r="S161" s="19">
        <v>18</v>
      </c>
      <c r="T161" s="19">
        <v>13</v>
      </c>
      <c r="U161" s="19">
        <v>15</v>
      </c>
      <c r="V161" s="19">
        <v>13</v>
      </c>
      <c r="W161" s="19">
        <v>12</v>
      </c>
      <c r="Y161">
        <v>1</v>
      </c>
    </row>
    <row r="162" spans="2:26" ht="18" customHeight="1" x14ac:dyDescent="0.35">
      <c r="B162" s="12" t="s">
        <v>129</v>
      </c>
      <c r="C162" s="13" t="s">
        <v>130</v>
      </c>
      <c r="D162" s="19" t="s">
        <v>131</v>
      </c>
      <c r="E162" s="19">
        <v>3</v>
      </c>
      <c r="F162" s="19">
        <v>3</v>
      </c>
      <c r="G162" s="19">
        <v>2</v>
      </c>
      <c r="H162" s="19">
        <v>3</v>
      </c>
      <c r="I162" s="19">
        <v>2</v>
      </c>
      <c r="J162" s="19">
        <v>2</v>
      </c>
      <c r="K162" s="19">
        <v>2</v>
      </c>
      <c r="L162" s="19">
        <v>2</v>
      </c>
      <c r="M162" s="19">
        <v>1</v>
      </c>
      <c r="N162" s="19">
        <v>2</v>
      </c>
      <c r="O162" s="19">
        <v>2</v>
      </c>
      <c r="P162" s="19">
        <v>1</v>
      </c>
      <c r="Q162" s="19">
        <v>1</v>
      </c>
      <c r="R162" s="19">
        <v>2</v>
      </c>
      <c r="S162" s="19">
        <v>1</v>
      </c>
      <c r="T162" s="19">
        <v>3</v>
      </c>
      <c r="U162" s="19">
        <v>2</v>
      </c>
      <c r="V162" s="19">
        <v>3</v>
      </c>
      <c r="W162" s="19">
        <v>3</v>
      </c>
      <c r="Y162">
        <v>1</v>
      </c>
    </row>
    <row r="163" spans="2:26" ht="18" customHeight="1" x14ac:dyDescent="0.35">
      <c r="B163" s="24" t="s">
        <v>132</v>
      </c>
      <c r="C163" s="25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7" t="s">
        <v>160</v>
      </c>
    </row>
    <row r="164" spans="2:26" ht="18" customHeight="1" x14ac:dyDescent="0.35">
      <c r="B164" s="7" t="s">
        <v>3</v>
      </c>
      <c r="C164" s="8" t="s">
        <v>4</v>
      </c>
      <c r="D164" s="7" t="s">
        <v>24</v>
      </c>
      <c r="E164" s="9" t="s">
        <v>7</v>
      </c>
      <c r="F164" s="10" t="s">
        <v>8</v>
      </c>
      <c r="G164" s="10" t="s">
        <v>9</v>
      </c>
      <c r="H164" s="11" t="s">
        <v>10</v>
      </c>
      <c r="I164" s="11" t="s">
        <v>11</v>
      </c>
      <c r="J164" s="10" t="s">
        <v>12</v>
      </c>
      <c r="K164" s="10" t="s">
        <v>13</v>
      </c>
      <c r="L164" s="10" t="s">
        <v>14</v>
      </c>
      <c r="M164" s="10" t="s">
        <v>15</v>
      </c>
      <c r="N164" s="10" t="s">
        <v>16</v>
      </c>
      <c r="O164" s="10" t="s">
        <v>17</v>
      </c>
      <c r="P164" s="10" t="s">
        <v>18</v>
      </c>
      <c r="Q164" s="10" t="s">
        <v>19</v>
      </c>
      <c r="R164" s="10" t="s">
        <v>20</v>
      </c>
      <c r="S164" s="10" t="s">
        <v>21</v>
      </c>
      <c r="T164" s="10" t="s">
        <v>22</v>
      </c>
      <c r="U164" s="10" t="s">
        <v>23</v>
      </c>
      <c r="V164" s="10">
        <v>7</v>
      </c>
      <c r="W164" s="10">
        <v>8</v>
      </c>
    </row>
    <row r="165" spans="2:26" ht="18" customHeight="1" x14ac:dyDescent="0.35">
      <c r="B165" s="12" t="s">
        <v>133</v>
      </c>
      <c r="C165" s="13" t="s">
        <v>134</v>
      </c>
      <c r="D165" s="19" t="s">
        <v>135</v>
      </c>
      <c r="E165" s="19">
        <v>9</v>
      </c>
      <c r="F165" s="19">
        <v>15</v>
      </c>
      <c r="G165" s="19">
        <v>11</v>
      </c>
      <c r="H165" s="19">
        <v>17</v>
      </c>
      <c r="I165" s="19">
        <v>18</v>
      </c>
      <c r="J165" s="19">
        <v>20</v>
      </c>
      <c r="K165" s="19">
        <v>19</v>
      </c>
      <c r="L165" s="19">
        <v>21</v>
      </c>
      <c r="M165" s="19">
        <v>13</v>
      </c>
      <c r="N165" s="19">
        <v>10</v>
      </c>
      <c r="O165" s="19">
        <v>13</v>
      </c>
      <c r="P165" s="19">
        <v>9</v>
      </c>
      <c r="Q165" s="19">
        <v>9</v>
      </c>
      <c r="R165" s="19">
        <v>11</v>
      </c>
      <c r="S165" s="19">
        <v>10</v>
      </c>
      <c r="T165" s="19">
        <v>9</v>
      </c>
      <c r="U165" s="19">
        <v>10</v>
      </c>
      <c r="V165" s="19">
        <v>9</v>
      </c>
      <c r="W165" s="19">
        <v>7</v>
      </c>
      <c r="Y165">
        <v>5</v>
      </c>
      <c r="Z165" t="s">
        <v>136</v>
      </c>
    </row>
    <row r="166" spans="2:26" ht="18" customHeight="1" x14ac:dyDescent="0.35">
      <c r="B166" s="12" t="s">
        <v>137</v>
      </c>
      <c r="C166" s="13" t="s">
        <v>138</v>
      </c>
      <c r="D166" s="19" t="s">
        <v>139</v>
      </c>
      <c r="E166" s="19">
        <v>16</v>
      </c>
      <c r="F166" s="19">
        <v>7</v>
      </c>
      <c r="G166" s="19">
        <v>9</v>
      </c>
      <c r="H166" s="19">
        <v>12</v>
      </c>
      <c r="I166" s="19">
        <v>12</v>
      </c>
      <c r="J166" s="19">
        <v>16</v>
      </c>
      <c r="K166" s="19">
        <v>11</v>
      </c>
      <c r="L166" s="19">
        <v>14</v>
      </c>
      <c r="M166" s="19">
        <v>12</v>
      </c>
      <c r="N166" s="19">
        <v>11</v>
      </c>
      <c r="O166" s="19">
        <v>16</v>
      </c>
      <c r="P166" s="19">
        <v>14</v>
      </c>
      <c r="Q166" s="19">
        <v>8</v>
      </c>
      <c r="R166" s="19">
        <v>11</v>
      </c>
      <c r="S166" s="19">
        <v>14</v>
      </c>
      <c r="T166" s="19">
        <v>5</v>
      </c>
      <c r="U166" s="19">
        <v>7</v>
      </c>
      <c r="V166" s="19">
        <v>7</v>
      </c>
      <c r="W166" s="19">
        <v>11</v>
      </c>
      <c r="Y166">
        <v>1</v>
      </c>
    </row>
    <row r="167" spans="2:26" ht="18" customHeight="1" x14ac:dyDescent="0.35">
      <c r="B167" s="12" t="s">
        <v>140</v>
      </c>
      <c r="C167" s="13" t="s">
        <v>141</v>
      </c>
      <c r="D167" s="19" t="s">
        <v>142</v>
      </c>
      <c r="E167" s="19">
        <v>42</v>
      </c>
      <c r="F167" s="19">
        <v>41</v>
      </c>
      <c r="G167" s="19">
        <v>21</v>
      </c>
      <c r="H167" s="19">
        <v>35</v>
      </c>
      <c r="I167" s="19">
        <v>23</v>
      </c>
      <c r="J167" s="19">
        <v>37</v>
      </c>
      <c r="K167" s="19">
        <v>30</v>
      </c>
      <c r="L167" s="19">
        <v>28</v>
      </c>
      <c r="M167" s="19">
        <v>28</v>
      </c>
      <c r="N167" s="19">
        <v>17</v>
      </c>
      <c r="O167" s="19">
        <v>33</v>
      </c>
      <c r="P167" s="19">
        <v>24</v>
      </c>
      <c r="Q167" s="19">
        <v>20</v>
      </c>
      <c r="R167" s="19">
        <v>22</v>
      </c>
      <c r="S167" s="19">
        <v>23</v>
      </c>
      <c r="T167" s="19">
        <v>10</v>
      </c>
      <c r="U167" s="19">
        <v>13</v>
      </c>
      <c r="V167" s="19">
        <v>15</v>
      </c>
      <c r="W167" s="19">
        <v>17</v>
      </c>
      <c r="Y167">
        <v>1</v>
      </c>
    </row>
    <row r="168" spans="2:26" ht="18" customHeight="1" x14ac:dyDescent="0.35">
      <c r="B168" s="12" t="s">
        <v>143</v>
      </c>
      <c r="C168" s="13" t="s">
        <v>144</v>
      </c>
      <c r="D168" s="19" t="s">
        <v>145</v>
      </c>
      <c r="E168" s="19">
        <v>11</v>
      </c>
      <c r="F168" s="19">
        <v>1</v>
      </c>
      <c r="G168" s="19">
        <v>7</v>
      </c>
      <c r="H168" s="19">
        <v>18</v>
      </c>
      <c r="I168" s="19">
        <v>10</v>
      </c>
      <c r="J168" s="19">
        <v>13</v>
      </c>
      <c r="K168" s="19">
        <v>5</v>
      </c>
      <c r="L168" s="19">
        <v>13</v>
      </c>
      <c r="M168" s="19">
        <v>12</v>
      </c>
      <c r="N168" s="19">
        <v>2</v>
      </c>
      <c r="O168" s="19">
        <v>14</v>
      </c>
      <c r="P168" s="19">
        <v>7</v>
      </c>
      <c r="Q168" s="19">
        <v>10</v>
      </c>
      <c r="R168" s="19">
        <v>13</v>
      </c>
      <c r="S168" s="19">
        <v>11</v>
      </c>
      <c r="T168" s="19">
        <v>1</v>
      </c>
      <c r="U168" s="19">
        <v>8</v>
      </c>
      <c r="V168" s="19">
        <v>8</v>
      </c>
      <c r="W168" s="19">
        <v>16</v>
      </c>
      <c r="Y168">
        <v>1</v>
      </c>
    </row>
    <row r="169" spans="2:26" ht="18" customHeight="1" x14ac:dyDescent="0.35">
      <c r="B169" s="12" t="s">
        <v>146</v>
      </c>
      <c r="C169" s="13" t="s">
        <v>147</v>
      </c>
      <c r="D169" s="19" t="s">
        <v>148</v>
      </c>
      <c r="E169" s="19">
        <v>10</v>
      </c>
      <c r="F169" s="19">
        <v>10</v>
      </c>
      <c r="G169" s="19">
        <v>10</v>
      </c>
      <c r="H169" s="19">
        <v>11</v>
      </c>
      <c r="I169" s="19">
        <v>10</v>
      </c>
      <c r="J169" s="19">
        <v>13</v>
      </c>
      <c r="K169" s="19">
        <v>13</v>
      </c>
      <c r="L169" s="19">
        <v>14</v>
      </c>
      <c r="M169" s="19">
        <v>17</v>
      </c>
      <c r="N169" s="19">
        <v>16</v>
      </c>
      <c r="O169" s="19">
        <v>13</v>
      </c>
      <c r="P169" s="19">
        <v>17</v>
      </c>
      <c r="Q169" s="19">
        <v>14</v>
      </c>
      <c r="R169" s="19">
        <v>13</v>
      </c>
      <c r="S169" s="19">
        <v>17</v>
      </c>
      <c r="T169" s="19">
        <v>14</v>
      </c>
      <c r="U169" s="19">
        <v>14</v>
      </c>
      <c r="V169" s="19">
        <v>14</v>
      </c>
      <c r="W169" s="19">
        <v>15</v>
      </c>
      <c r="Y169">
        <v>0</v>
      </c>
      <c r="Z169" t="s">
        <v>149</v>
      </c>
    </row>
    <row r="170" spans="2:26" ht="18" customHeight="1" x14ac:dyDescent="0.35">
      <c r="B170" s="12" t="s">
        <v>150</v>
      </c>
      <c r="C170" s="13" t="s">
        <v>151</v>
      </c>
      <c r="D170" s="19" t="s">
        <v>152</v>
      </c>
      <c r="E170" s="19">
        <v>28</v>
      </c>
      <c r="F170" s="19">
        <v>6</v>
      </c>
      <c r="G170" s="19">
        <v>31</v>
      </c>
      <c r="H170" s="19">
        <v>13</v>
      </c>
      <c r="I170" s="19">
        <v>22</v>
      </c>
      <c r="J170" s="19">
        <v>21</v>
      </c>
      <c r="K170" s="19">
        <v>21</v>
      </c>
      <c r="L170" s="19">
        <v>37</v>
      </c>
      <c r="M170" s="19">
        <v>11</v>
      </c>
      <c r="N170" s="19">
        <v>12</v>
      </c>
      <c r="O170" s="19">
        <v>22</v>
      </c>
      <c r="P170" s="19">
        <v>11</v>
      </c>
      <c r="Q170" s="19">
        <v>9</v>
      </c>
      <c r="R170" s="19">
        <v>17</v>
      </c>
      <c r="S170" s="19">
        <v>9</v>
      </c>
      <c r="T170" s="19">
        <v>7</v>
      </c>
      <c r="U170" s="19">
        <v>17</v>
      </c>
      <c r="V170" s="19">
        <v>2</v>
      </c>
      <c r="W170" s="19">
        <v>3</v>
      </c>
      <c r="Y170">
        <v>0</v>
      </c>
      <c r="Z170" t="s">
        <v>68</v>
      </c>
    </row>
    <row r="171" spans="2:26" ht="18" customHeight="1" x14ac:dyDescent="0.35">
      <c r="B171" s="12" t="s">
        <v>153</v>
      </c>
      <c r="C171" s="13" t="s">
        <v>154</v>
      </c>
      <c r="D171" s="19" t="s">
        <v>155</v>
      </c>
      <c r="E171" s="19">
        <v>17</v>
      </c>
      <c r="F171" s="19">
        <v>17</v>
      </c>
      <c r="G171" s="19">
        <v>19</v>
      </c>
      <c r="H171" s="19">
        <v>18</v>
      </c>
      <c r="I171" s="19">
        <v>19</v>
      </c>
      <c r="J171" s="19">
        <v>19</v>
      </c>
      <c r="K171" s="19">
        <v>20</v>
      </c>
      <c r="L171" s="19">
        <v>20</v>
      </c>
      <c r="M171" s="19">
        <v>22</v>
      </c>
      <c r="N171" s="19">
        <v>19</v>
      </c>
      <c r="O171" s="19">
        <v>19</v>
      </c>
      <c r="P171" s="19">
        <v>21</v>
      </c>
      <c r="Q171" s="19">
        <v>19</v>
      </c>
      <c r="R171" s="19">
        <v>19</v>
      </c>
      <c r="S171" s="19">
        <v>20</v>
      </c>
      <c r="T171" s="19">
        <v>18</v>
      </c>
      <c r="U171" s="19">
        <v>19</v>
      </c>
      <c r="V171" s="19">
        <v>18</v>
      </c>
      <c r="W171" s="19">
        <v>17</v>
      </c>
      <c r="Y171">
        <v>1</v>
      </c>
    </row>
    <row r="172" spans="2:26" ht="18" customHeight="1" x14ac:dyDescent="0.35">
      <c r="B172" s="12" t="s">
        <v>156</v>
      </c>
      <c r="C172" s="13" t="s">
        <v>157</v>
      </c>
      <c r="D172" s="19" t="s">
        <v>158</v>
      </c>
      <c r="E172" s="19">
        <v>7</v>
      </c>
      <c r="F172" s="19">
        <v>2</v>
      </c>
      <c r="G172" s="19">
        <v>11</v>
      </c>
      <c r="H172" s="19">
        <v>5</v>
      </c>
      <c r="I172" s="19">
        <v>16</v>
      </c>
      <c r="J172" s="19">
        <v>28</v>
      </c>
      <c r="K172" s="19">
        <v>22</v>
      </c>
      <c r="L172" s="19">
        <v>27</v>
      </c>
      <c r="M172" s="19">
        <v>60</v>
      </c>
      <c r="N172" s="19">
        <v>19</v>
      </c>
      <c r="O172" s="19">
        <v>43</v>
      </c>
      <c r="P172" s="19">
        <v>46</v>
      </c>
      <c r="Q172" s="19">
        <v>32</v>
      </c>
      <c r="R172" s="19">
        <v>58</v>
      </c>
      <c r="S172" s="19">
        <v>37</v>
      </c>
      <c r="T172" s="19">
        <v>27</v>
      </c>
      <c r="U172" s="19">
        <v>45</v>
      </c>
      <c r="V172" s="19">
        <v>40</v>
      </c>
      <c r="W172" s="19">
        <v>19</v>
      </c>
      <c r="Y172">
        <v>0</v>
      </c>
      <c r="Z172" t="s">
        <v>159</v>
      </c>
    </row>
    <row r="176" spans="2:26" ht="18" customHeight="1" x14ac:dyDescent="0.35">
      <c r="B176" s="3" t="s">
        <v>162</v>
      </c>
    </row>
    <row r="177" spans="2:23" ht="18" customHeight="1" x14ac:dyDescent="0.35">
      <c r="B177" s="4" t="s">
        <v>161</v>
      </c>
      <c r="D177" s="5"/>
      <c r="E177" s="3" t="s">
        <v>5</v>
      </c>
      <c r="F177" s="6"/>
      <c r="G177" s="6"/>
      <c r="H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8" customHeight="1" x14ac:dyDescent="0.35">
      <c r="B178" s="7" t="s">
        <v>3</v>
      </c>
      <c r="C178" s="8" t="s">
        <v>6</v>
      </c>
      <c r="D178" s="7" t="s">
        <v>24</v>
      </c>
      <c r="E178" s="9" t="s">
        <v>7</v>
      </c>
      <c r="F178" s="10" t="s">
        <v>8</v>
      </c>
      <c r="G178" s="10" t="s">
        <v>9</v>
      </c>
      <c r="H178" s="11" t="s">
        <v>10</v>
      </c>
      <c r="I178" s="11" t="s">
        <v>11</v>
      </c>
      <c r="J178" s="10" t="s">
        <v>12</v>
      </c>
      <c r="K178" s="10" t="s">
        <v>13</v>
      </c>
      <c r="L178" s="10" t="s">
        <v>14</v>
      </c>
      <c r="M178" s="10" t="s">
        <v>15</v>
      </c>
      <c r="N178" s="10" t="s">
        <v>16</v>
      </c>
      <c r="O178" s="10" t="s">
        <v>17</v>
      </c>
      <c r="P178" s="10" t="s">
        <v>18</v>
      </c>
      <c r="Q178" s="10" t="s">
        <v>19</v>
      </c>
      <c r="R178" s="10" t="s">
        <v>20</v>
      </c>
      <c r="S178" s="10" t="s">
        <v>21</v>
      </c>
      <c r="T178" s="10" t="s">
        <v>22</v>
      </c>
      <c r="U178" s="10" t="s">
        <v>23</v>
      </c>
      <c r="V178" s="10">
        <v>7</v>
      </c>
      <c r="W178" s="10">
        <v>8</v>
      </c>
    </row>
    <row r="179" spans="2:23" ht="18" customHeight="1" x14ac:dyDescent="0.35">
      <c r="B179" s="12" t="s">
        <v>25</v>
      </c>
      <c r="C179" s="13" t="s">
        <v>27</v>
      </c>
      <c r="D179" s="14" t="s">
        <v>26</v>
      </c>
      <c r="E179" s="15" t="s">
        <v>28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7"/>
    </row>
    <row r="180" spans="2:23" ht="18" customHeight="1" x14ac:dyDescent="0.35">
      <c r="B180" s="12" t="s">
        <v>30</v>
      </c>
      <c r="C180" s="13" t="s">
        <v>32</v>
      </c>
      <c r="D180" s="19" t="s">
        <v>31</v>
      </c>
      <c r="E180" s="20">
        <v>1</v>
      </c>
      <c r="F180" s="20">
        <v>1</v>
      </c>
      <c r="G180" s="20">
        <v>1</v>
      </c>
      <c r="H180" s="20">
        <v>1</v>
      </c>
      <c r="I180" s="20">
        <v>2</v>
      </c>
      <c r="J180" s="20">
        <v>1</v>
      </c>
      <c r="K180" s="20">
        <v>1</v>
      </c>
      <c r="L180" s="20">
        <v>1</v>
      </c>
      <c r="M180" s="20">
        <v>3</v>
      </c>
      <c r="N180" s="20">
        <v>1</v>
      </c>
      <c r="O180" s="20">
        <v>3</v>
      </c>
      <c r="P180" s="20">
        <v>11</v>
      </c>
      <c r="Q180" s="20">
        <v>27</v>
      </c>
      <c r="R180" s="20">
        <v>7</v>
      </c>
      <c r="S180" s="20">
        <v>10</v>
      </c>
      <c r="T180" s="20">
        <v>3</v>
      </c>
      <c r="U180" s="20">
        <v>3</v>
      </c>
      <c r="V180" s="20">
        <v>2</v>
      </c>
      <c r="W180" s="20">
        <v>10</v>
      </c>
    </row>
    <row r="181" spans="2:23" ht="18" customHeight="1" x14ac:dyDescent="0.35">
      <c r="B181" s="12" t="s">
        <v>33</v>
      </c>
      <c r="C181" s="13" t="s">
        <v>35</v>
      </c>
      <c r="D181" s="19" t="s">
        <v>34</v>
      </c>
      <c r="E181" s="19">
        <v>5</v>
      </c>
      <c r="F181" s="19">
        <v>3</v>
      </c>
      <c r="G181" s="19">
        <v>4</v>
      </c>
      <c r="H181" s="19">
        <v>3</v>
      </c>
      <c r="I181" s="19">
        <v>5</v>
      </c>
      <c r="J181" s="19">
        <v>8</v>
      </c>
      <c r="K181" s="19">
        <v>8</v>
      </c>
      <c r="L181" s="19">
        <v>3</v>
      </c>
      <c r="M181" s="19">
        <v>2</v>
      </c>
      <c r="N181" s="19">
        <v>6</v>
      </c>
      <c r="O181" s="19">
        <v>2</v>
      </c>
      <c r="P181" s="19">
        <v>2</v>
      </c>
      <c r="Q181" s="19">
        <v>7</v>
      </c>
      <c r="R181" s="19">
        <v>3</v>
      </c>
      <c r="S181" s="19">
        <v>1</v>
      </c>
      <c r="T181" s="19">
        <v>9</v>
      </c>
      <c r="U181" s="19">
        <v>7</v>
      </c>
      <c r="V181" s="19">
        <v>19</v>
      </c>
      <c r="W181" s="19">
        <v>5</v>
      </c>
    </row>
    <row r="182" spans="2:23" ht="18" customHeight="1" x14ac:dyDescent="0.35">
      <c r="B182" s="12" t="s">
        <v>36</v>
      </c>
      <c r="C182" s="13" t="s">
        <v>38</v>
      </c>
      <c r="D182" s="19" t="s">
        <v>37</v>
      </c>
      <c r="E182" s="19">
        <v>1</v>
      </c>
      <c r="F182" s="19">
        <v>1</v>
      </c>
      <c r="G182" s="19">
        <v>1</v>
      </c>
      <c r="H182" s="19">
        <v>1</v>
      </c>
      <c r="I182" s="19">
        <v>1</v>
      </c>
      <c r="J182" s="19">
        <v>1</v>
      </c>
      <c r="K182" s="19">
        <v>1</v>
      </c>
      <c r="L182" s="19">
        <v>1</v>
      </c>
      <c r="M182" s="19">
        <v>1</v>
      </c>
      <c r="N182" s="19">
        <v>1</v>
      </c>
      <c r="O182" s="19">
        <v>1</v>
      </c>
      <c r="P182" s="19">
        <v>1</v>
      </c>
      <c r="Q182" s="19">
        <v>2</v>
      </c>
      <c r="R182" s="19">
        <v>1</v>
      </c>
      <c r="S182" s="19">
        <v>1</v>
      </c>
      <c r="T182" s="19">
        <v>2</v>
      </c>
      <c r="U182" s="19">
        <v>1</v>
      </c>
      <c r="V182" s="19">
        <v>2</v>
      </c>
      <c r="W182" s="19">
        <v>3</v>
      </c>
    </row>
    <row r="183" spans="2:23" ht="18" customHeight="1" x14ac:dyDescent="0.35">
      <c r="B183" s="12" t="s">
        <v>40</v>
      </c>
      <c r="C183" s="13" t="s">
        <v>42</v>
      </c>
      <c r="D183" s="19" t="s">
        <v>41</v>
      </c>
      <c r="E183" s="19">
        <v>1</v>
      </c>
      <c r="F183" s="19">
        <v>3</v>
      </c>
      <c r="G183" s="19">
        <v>1</v>
      </c>
      <c r="H183" s="19">
        <v>3</v>
      </c>
      <c r="I183" s="19">
        <v>2</v>
      </c>
      <c r="J183" s="19">
        <v>2</v>
      </c>
      <c r="K183" s="19">
        <v>9</v>
      </c>
      <c r="L183" s="19">
        <v>4</v>
      </c>
      <c r="M183" s="19">
        <v>1</v>
      </c>
      <c r="N183" s="19">
        <v>4</v>
      </c>
      <c r="O183" s="19">
        <v>1</v>
      </c>
      <c r="P183" s="19">
        <v>1</v>
      </c>
      <c r="Q183" s="19">
        <v>3</v>
      </c>
      <c r="R183" s="19">
        <v>1</v>
      </c>
      <c r="S183" s="19">
        <v>1</v>
      </c>
      <c r="T183" s="19">
        <v>3</v>
      </c>
      <c r="U183" s="19">
        <v>3</v>
      </c>
      <c r="V183" s="19">
        <v>3</v>
      </c>
      <c r="W183" s="19">
        <v>3</v>
      </c>
    </row>
    <row r="184" spans="2:23" ht="18" customHeight="1" x14ac:dyDescent="0.35">
      <c r="B184" s="12" t="s">
        <v>43</v>
      </c>
      <c r="C184" s="13" t="s">
        <v>44</v>
      </c>
      <c r="D184" s="19" t="s">
        <v>45</v>
      </c>
      <c r="E184" s="19">
        <v>1</v>
      </c>
      <c r="F184" s="19">
        <v>1</v>
      </c>
      <c r="G184" s="19">
        <v>1</v>
      </c>
      <c r="H184" s="19">
        <v>1</v>
      </c>
      <c r="I184" s="19">
        <v>1</v>
      </c>
      <c r="J184" s="19">
        <v>1</v>
      </c>
      <c r="K184" s="19">
        <v>1</v>
      </c>
      <c r="L184" s="19">
        <v>1</v>
      </c>
      <c r="M184" s="19">
        <v>1</v>
      </c>
      <c r="N184" s="19">
        <v>4</v>
      </c>
      <c r="O184" s="19">
        <v>3</v>
      </c>
      <c r="P184" s="19">
        <v>5</v>
      </c>
      <c r="Q184" s="19">
        <v>5</v>
      </c>
      <c r="R184" s="19">
        <v>1</v>
      </c>
      <c r="S184" s="19">
        <v>1</v>
      </c>
      <c r="T184" s="19">
        <v>5</v>
      </c>
      <c r="U184" s="19">
        <v>5</v>
      </c>
      <c r="V184" s="19">
        <v>2</v>
      </c>
      <c r="W184" s="19">
        <v>2</v>
      </c>
    </row>
    <row r="185" spans="2:23" ht="18" customHeight="1" x14ac:dyDescent="0.35">
      <c r="B185" s="12" t="s">
        <v>46</v>
      </c>
      <c r="C185" s="13" t="s">
        <v>48</v>
      </c>
      <c r="D185" s="13" t="s">
        <v>47</v>
      </c>
      <c r="E185" s="19" t="s">
        <v>53</v>
      </c>
      <c r="F185" s="19" t="s">
        <v>53</v>
      </c>
      <c r="G185" s="19" t="s">
        <v>53</v>
      </c>
      <c r="H185" s="19" t="s">
        <v>53</v>
      </c>
      <c r="I185" s="19" t="s">
        <v>53</v>
      </c>
      <c r="J185" s="19" t="s">
        <v>53</v>
      </c>
      <c r="K185" s="19" t="s">
        <v>53</v>
      </c>
      <c r="L185" s="19" t="s">
        <v>53</v>
      </c>
      <c r="M185" s="19" t="s">
        <v>53</v>
      </c>
      <c r="N185" s="19" t="s">
        <v>53</v>
      </c>
      <c r="O185" s="19" t="s">
        <v>53</v>
      </c>
      <c r="P185" s="19" t="s">
        <v>53</v>
      </c>
      <c r="Q185" s="19" t="s">
        <v>53</v>
      </c>
      <c r="R185" s="19" t="s">
        <v>53</v>
      </c>
      <c r="S185" s="19" t="s">
        <v>53</v>
      </c>
      <c r="T185" s="19" t="s">
        <v>53</v>
      </c>
      <c r="U185" s="19" t="s">
        <v>53</v>
      </c>
      <c r="V185" s="19" t="s">
        <v>53</v>
      </c>
      <c r="W185" s="19" t="s">
        <v>53</v>
      </c>
    </row>
    <row r="186" spans="2:23" ht="18" customHeight="1" x14ac:dyDescent="0.35">
      <c r="B186" s="12" t="s">
        <v>50</v>
      </c>
      <c r="C186" s="13" t="s">
        <v>52</v>
      </c>
      <c r="D186" s="19" t="s">
        <v>51</v>
      </c>
      <c r="E186" s="19" t="s">
        <v>53</v>
      </c>
      <c r="F186" s="19" t="s">
        <v>53</v>
      </c>
      <c r="G186" s="19" t="s">
        <v>53</v>
      </c>
      <c r="H186" s="19" t="s">
        <v>53</v>
      </c>
      <c r="I186" s="19">
        <v>2</v>
      </c>
      <c r="J186" s="19">
        <v>3</v>
      </c>
      <c r="K186" s="19">
        <v>4</v>
      </c>
      <c r="L186" s="19">
        <v>3</v>
      </c>
      <c r="M186" s="19">
        <v>7</v>
      </c>
      <c r="N186" s="19">
        <v>6</v>
      </c>
      <c r="O186" s="19">
        <v>4</v>
      </c>
      <c r="P186" s="19">
        <v>6</v>
      </c>
      <c r="Q186" s="19">
        <v>8</v>
      </c>
      <c r="R186" s="19">
        <v>6</v>
      </c>
      <c r="S186" s="19">
        <v>10</v>
      </c>
      <c r="T186" s="19">
        <v>11</v>
      </c>
      <c r="U186" s="19">
        <v>12</v>
      </c>
      <c r="V186" s="19">
        <v>15</v>
      </c>
      <c r="W186" s="19">
        <v>19</v>
      </c>
    </row>
    <row r="187" spans="2:23" ht="18" customHeight="1" x14ac:dyDescent="0.35">
      <c r="B187" s="12" t="s">
        <v>55</v>
      </c>
      <c r="C187" s="13" t="s">
        <v>57</v>
      </c>
      <c r="D187" s="19" t="s">
        <v>56</v>
      </c>
      <c r="E187" s="19">
        <v>6</v>
      </c>
      <c r="F187" s="19">
        <v>6</v>
      </c>
      <c r="G187" s="19">
        <v>4</v>
      </c>
      <c r="H187" s="19">
        <v>4</v>
      </c>
      <c r="I187" s="19">
        <v>3</v>
      </c>
      <c r="J187" s="19">
        <v>3</v>
      </c>
      <c r="K187" s="19">
        <v>2</v>
      </c>
      <c r="L187" s="19">
        <v>2</v>
      </c>
      <c r="M187" s="19">
        <v>1</v>
      </c>
      <c r="N187" s="19">
        <v>1</v>
      </c>
      <c r="O187" s="19">
        <v>1</v>
      </c>
      <c r="P187" s="19">
        <v>1</v>
      </c>
      <c r="Q187" s="19">
        <v>1</v>
      </c>
      <c r="R187" s="19">
        <v>1</v>
      </c>
      <c r="S187" s="19">
        <v>1</v>
      </c>
      <c r="T187" s="19" t="s">
        <v>53</v>
      </c>
      <c r="U187" s="19" t="s">
        <v>53</v>
      </c>
      <c r="V187" s="19" t="s">
        <v>53</v>
      </c>
      <c r="W187" s="19" t="s">
        <v>53</v>
      </c>
    </row>
    <row r="188" spans="2:23" ht="18" customHeight="1" x14ac:dyDescent="0.35">
      <c r="B188" s="12" t="s">
        <v>58</v>
      </c>
      <c r="C188" s="13" t="s">
        <v>60</v>
      </c>
      <c r="D188" s="19" t="s">
        <v>59</v>
      </c>
      <c r="E188" s="19" t="s">
        <v>53</v>
      </c>
      <c r="F188" s="19" t="s">
        <v>53</v>
      </c>
      <c r="G188" s="19" t="s">
        <v>53</v>
      </c>
      <c r="H188" s="19" t="s">
        <v>53</v>
      </c>
      <c r="I188" s="19" t="s">
        <v>53</v>
      </c>
      <c r="J188" s="19" t="s">
        <v>53</v>
      </c>
      <c r="K188" s="19" t="s">
        <v>53</v>
      </c>
      <c r="L188" s="19" t="s">
        <v>53</v>
      </c>
      <c r="M188" s="19" t="s">
        <v>53</v>
      </c>
      <c r="N188" s="19" t="s">
        <v>53</v>
      </c>
      <c r="O188" s="19" t="s">
        <v>53</v>
      </c>
      <c r="P188" s="19" t="s">
        <v>53</v>
      </c>
      <c r="Q188" s="19" t="s">
        <v>53</v>
      </c>
      <c r="R188" s="19" t="s">
        <v>53</v>
      </c>
      <c r="S188" s="19" t="s">
        <v>53</v>
      </c>
      <c r="T188" s="19" t="s">
        <v>53</v>
      </c>
      <c r="U188" s="19" t="s">
        <v>53</v>
      </c>
      <c r="V188" s="19" t="s">
        <v>53</v>
      </c>
      <c r="W188" s="19" t="s">
        <v>53</v>
      </c>
    </row>
    <row r="189" spans="2:23" ht="18" customHeight="1" x14ac:dyDescent="0.35">
      <c r="B189" s="12" t="s">
        <v>61</v>
      </c>
      <c r="C189" s="13" t="s">
        <v>63</v>
      </c>
      <c r="D189" s="19" t="s">
        <v>62</v>
      </c>
      <c r="E189" s="19">
        <v>41</v>
      </c>
      <c r="F189" s="19">
        <v>41</v>
      </c>
      <c r="G189" s="19">
        <v>40</v>
      </c>
      <c r="H189" s="19">
        <v>40</v>
      </c>
      <c r="I189" s="19">
        <v>42</v>
      </c>
      <c r="J189" s="19">
        <v>36</v>
      </c>
      <c r="K189" s="19">
        <v>42</v>
      </c>
      <c r="L189" s="19">
        <v>37</v>
      </c>
      <c r="M189" s="19">
        <v>39</v>
      </c>
      <c r="N189" s="19">
        <v>49</v>
      </c>
      <c r="O189" s="19">
        <v>40</v>
      </c>
      <c r="P189" s="19">
        <v>46</v>
      </c>
      <c r="Q189" s="19">
        <v>56</v>
      </c>
      <c r="R189" s="19">
        <v>46</v>
      </c>
      <c r="S189" s="19">
        <v>61</v>
      </c>
      <c r="T189" s="19">
        <v>65</v>
      </c>
      <c r="U189" s="19">
        <v>68</v>
      </c>
      <c r="V189" s="19">
        <v>82</v>
      </c>
      <c r="W189" s="19">
        <v>93</v>
      </c>
    </row>
    <row r="190" spans="2:23" ht="18" customHeight="1" x14ac:dyDescent="0.35">
      <c r="B190" s="12" t="s">
        <v>65</v>
      </c>
      <c r="C190" s="13" t="s">
        <v>66</v>
      </c>
      <c r="D190" s="19" t="s">
        <v>67</v>
      </c>
      <c r="E190" s="19">
        <v>4</v>
      </c>
      <c r="F190" s="19">
        <v>4</v>
      </c>
      <c r="G190" s="19">
        <v>4</v>
      </c>
      <c r="H190" s="19">
        <v>4</v>
      </c>
      <c r="I190" s="19">
        <v>5</v>
      </c>
      <c r="J190" s="19">
        <v>5</v>
      </c>
      <c r="K190" s="19">
        <v>5</v>
      </c>
      <c r="L190" s="19">
        <v>5</v>
      </c>
      <c r="M190" s="19">
        <v>6</v>
      </c>
      <c r="N190" s="19">
        <v>6</v>
      </c>
      <c r="O190" s="19">
        <v>6</v>
      </c>
      <c r="P190" s="19">
        <v>6</v>
      </c>
      <c r="Q190" s="19">
        <v>6</v>
      </c>
      <c r="R190" s="19">
        <v>6</v>
      </c>
      <c r="S190" s="19">
        <v>6</v>
      </c>
      <c r="T190" s="19">
        <v>6</v>
      </c>
      <c r="U190" s="19">
        <v>5</v>
      </c>
      <c r="V190" s="19">
        <v>5</v>
      </c>
      <c r="W190" s="19">
        <v>5</v>
      </c>
    </row>
    <row r="191" spans="2:23" ht="18" customHeight="1" x14ac:dyDescent="0.35">
      <c r="B191" s="12" t="s">
        <v>69</v>
      </c>
      <c r="C191" s="13" t="s">
        <v>70</v>
      </c>
      <c r="D191" s="19" t="s">
        <v>67</v>
      </c>
      <c r="E191" s="19">
        <v>2</v>
      </c>
      <c r="F191" s="19">
        <v>2</v>
      </c>
      <c r="G191" s="19">
        <v>2</v>
      </c>
      <c r="H191" s="19">
        <v>2</v>
      </c>
      <c r="I191" s="19">
        <v>2</v>
      </c>
      <c r="J191" s="19">
        <v>2</v>
      </c>
      <c r="K191" s="19">
        <v>3</v>
      </c>
      <c r="L191" s="19">
        <v>3</v>
      </c>
      <c r="M191" s="19">
        <v>3</v>
      </c>
      <c r="N191" s="19">
        <v>3</v>
      </c>
      <c r="O191" s="19">
        <v>3</v>
      </c>
      <c r="P191" s="19">
        <v>3</v>
      </c>
      <c r="Q191" s="19">
        <v>3</v>
      </c>
      <c r="R191" s="19">
        <v>3</v>
      </c>
      <c r="S191" s="19">
        <v>3</v>
      </c>
      <c r="T191" s="19">
        <v>3</v>
      </c>
      <c r="U191" s="19">
        <v>3</v>
      </c>
      <c r="V191" s="19">
        <v>3</v>
      </c>
      <c r="W191" s="19">
        <v>3</v>
      </c>
    </row>
    <row r="192" spans="2:23" ht="18" customHeight="1" x14ac:dyDescent="0.35">
      <c r="B192" s="12" t="s">
        <v>72</v>
      </c>
      <c r="C192" s="13" t="s">
        <v>73</v>
      </c>
      <c r="D192" s="19" t="s">
        <v>67</v>
      </c>
      <c r="E192" s="19">
        <v>2</v>
      </c>
      <c r="F192" s="19">
        <v>2</v>
      </c>
      <c r="G192" s="19">
        <v>2</v>
      </c>
      <c r="H192" s="19">
        <v>2</v>
      </c>
      <c r="I192" s="19">
        <v>2</v>
      </c>
      <c r="J192" s="19">
        <v>3</v>
      </c>
      <c r="K192" s="19">
        <v>3</v>
      </c>
      <c r="L192" s="19">
        <v>3</v>
      </c>
      <c r="M192" s="19">
        <v>3</v>
      </c>
      <c r="N192" s="19">
        <v>3</v>
      </c>
      <c r="O192" s="19">
        <v>3</v>
      </c>
      <c r="P192" s="19">
        <v>3</v>
      </c>
      <c r="Q192" s="19">
        <v>3</v>
      </c>
      <c r="R192" s="19">
        <v>3</v>
      </c>
      <c r="S192" s="19">
        <v>3</v>
      </c>
      <c r="T192" s="19">
        <v>3</v>
      </c>
      <c r="U192" s="19">
        <v>3</v>
      </c>
      <c r="V192" s="19">
        <v>3</v>
      </c>
      <c r="W192" s="19">
        <v>3</v>
      </c>
    </row>
    <row r="193" spans="2:23" ht="18" customHeight="1" x14ac:dyDescent="0.35">
      <c r="B193" s="12" t="s">
        <v>75</v>
      </c>
      <c r="C193" s="13" t="s">
        <v>76</v>
      </c>
      <c r="D193" s="19" t="s">
        <v>77</v>
      </c>
      <c r="E193" s="19">
        <v>1</v>
      </c>
      <c r="F193" s="19">
        <v>1</v>
      </c>
      <c r="G193" s="19">
        <v>1</v>
      </c>
      <c r="H193" s="19">
        <v>1</v>
      </c>
      <c r="I193" s="19">
        <v>1</v>
      </c>
      <c r="J193" s="19">
        <v>1</v>
      </c>
      <c r="K193" s="19">
        <v>1</v>
      </c>
      <c r="L193" s="19">
        <v>1</v>
      </c>
      <c r="M193" s="19">
        <v>1</v>
      </c>
      <c r="N193" s="19">
        <v>1</v>
      </c>
      <c r="O193" s="19">
        <v>1</v>
      </c>
      <c r="P193" s="19">
        <v>1</v>
      </c>
      <c r="Q193" s="19">
        <v>1</v>
      </c>
      <c r="R193" s="19">
        <v>1</v>
      </c>
      <c r="S193" s="19">
        <v>1</v>
      </c>
      <c r="T193" s="19">
        <v>1</v>
      </c>
      <c r="U193" s="19">
        <v>1</v>
      </c>
      <c r="V193" s="19">
        <v>1</v>
      </c>
      <c r="W193" s="19">
        <v>1</v>
      </c>
    </row>
    <row r="194" spans="2:23" ht="18" customHeight="1" x14ac:dyDescent="0.35">
      <c r="B194" s="12" t="s">
        <v>78</v>
      </c>
      <c r="C194" s="13" t="s">
        <v>79</v>
      </c>
      <c r="D194" s="19" t="s">
        <v>80</v>
      </c>
      <c r="E194" s="19" t="s">
        <v>53</v>
      </c>
      <c r="F194" s="19" t="s">
        <v>53</v>
      </c>
      <c r="G194" s="19" t="s">
        <v>53</v>
      </c>
      <c r="H194" s="19" t="s">
        <v>53</v>
      </c>
      <c r="I194" s="19" t="s">
        <v>53</v>
      </c>
      <c r="J194" s="19" t="s">
        <v>53</v>
      </c>
      <c r="K194" s="19" t="s">
        <v>53</v>
      </c>
      <c r="L194" s="19" t="s">
        <v>53</v>
      </c>
      <c r="M194" s="19" t="s">
        <v>53</v>
      </c>
      <c r="N194" s="19" t="s">
        <v>53</v>
      </c>
      <c r="O194" s="19" t="s">
        <v>53</v>
      </c>
      <c r="P194" s="19" t="s">
        <v>53</v>
      </c>
      <c r="Q194" s="19" t="s">
        <v>53</v>
      </c>
      <c r="R194" s="19" t="s">
        <v>53</v>
      </c>
      <c r="S194" s="19" t="s">
        <v>53</v>
      </c>
      <c r="T194" s="19" t="s">
        <v>53</v>
      </c>
      <c r="U194" s="19" t="s">
        <v>53</v>
      </c>
      <c r="V194" s="19" t="s">
        <v>53</v>
      </c>
      <c r="W194" s="19" t="s">
        <v>53</v>
      </c>
    </row>
    <row r="195" spans="2:23" ht="18" customHeight="1" x14ac:dyDescent="0.35">
      <c r="B195" s="12" t="s">
        <v>82</v>
      </c>
      <c r="C195" s="13" t="s">
        <v>83</v>
      </c>
      <c r="D195" s="19" t="s">
        <v>80</v>
      </c>
      <c r="E195" s="19">
        <v>1</v>
      </c>
      <c r="F195" s="19">
        <v>1</v>
      </c>
      <c r="G195" s="19">
        <v>1</v>
      </c>
      <c r="H195" s="19">
        <v>1</v>
      </c>
      <c r="I195" s="19">
        <v>1</v>
      </c>
      <c r="J195" s="19">
        <v>1</v>
      </c>
      <c r="K195" s="19">
        <v>1</v>
      </c>
      <c r="L195" s="19">
        <v>1</v>
      </c>
      <c r="M195" s="19">
        <v>1</v>
      </c>
      <c r="N195" s="19">
        <v>1</v>
      </c>
      <c r="O195" s="19">
        <v>1</v>
      </c>
      <c r="P195" s="19">
        <v>1</v>
      </c>
      <c r="Q195" s="19">
        <v>1</v>
      </c>
      <c r="R195" s="19">
        <v>1</v>
      </c>
      <c r="S195" s="19">
        <v>1</v>
      </c>
      <c r="T195" s="19">
        <v>1</v>
      </c>
      <c r="U195" s="19">
        <v>1</v>
      </c>
      <c r="V195" s="19">
        <v>1</v>
      </c>
      <c r="W195" s="19">
        <v>1</v>
      </c>
    </row>
    <row r="196" spans="2:23" ht="18" customHeight="1" x14ac:dyDescent="0.35">
      <c r="B196" s="12" t="s">
        <v>85</v>
      </c>
      <c r="C196" s="13" t="s">
        <v>86</v>
      </c>
      <c r="D196" s="19" t="s">
        <v>80</v>
      </c>
      <c r="E196" s="19">
        <v>1</v>
      </c>
      <c r="F196" s="19">
        <v>1</v>
      </c>
      <c r="G196" s="19">
        <v>2</v>
      </c>
      <c r="H196" s="19">
        <v>2</v>
      </c>
      <c r="I196" s="19">
        <v>2</v>
      </c>
      <c r="J196" s="19">
        <v>2</v>
      </c>
      <c r="K196" s="19">
        <v>2</v>
      </c>
      <c r="L196" s="19">
        <v>2</v>
      </c>
      <c r="M196" s="19">
        <v>2</v>
      </c>
      <c r="N196" s="19">
        <v>2</v>
      </c>
      <c r="O196" s="19">
        <v>2</v>
      </c>
      <c r="P196" s="19">
        <v>2</v>
      </c>
      <c r="Q196" s="19">
        <v>2</v>
      </c>
      <c r="R196" s="19">
        <v>2</v>
      </c>
      <c r="S196" s="19">
        <v>2</v>
      </c>
      <c r="T196" s="19">
        <v>1</v>
      </c>
      <c r="U196" s="19">
        <v>1</v>
      </c>
      <c r="V196" s="19">
        <v>1</v>
      </c>
      <c r="W196" s="19">
        <v>1</v>
      </c>
    </row>
    <row r="197" spans="2:23" ht="18" customHeight="1" x14ac:dyDescent="0.35">
      <c r="B197" s="12" t="s">
        <v>87</v>
      </c>
      <c r="C197" s="13" t="s">
        <v>88</v>
      </c>
      <c r="D197" s="13" t="s">
        <v>89</v>
      </c>
      <c r="E197" s="19" t="s">
        <v>53</v>
      </c>
      <c r="F197" s="19" t="s">
        <v>53</v>
      </c>
      <c r="G197" s="19" t="s">
        <v>53</v>
      </c>
      <c r="H197" s="19" t="s">
        <v>53</v>
      </c>
      <c r="I197" s="19" t="s">
        <v>53</v>
      </c>
      <c r="J197" s="19" t="s">
        <v>53</v>
      </c>
      <c r="K197" s="19" t="s">
        <v>53</v>
      </c>
      <c r="L197" s="19" t="s">
        <v>53</v>
      </c>
      <c r="M197" s="19" t="s">
        <v>53</v>
      </c>
      <c r="N197" s="19" t="s">
        <v>53</v>
      </c>
      <c r="O197" s="19" t="s">
        <v>53</v>
      </c>
      <c r="P197" s="19" t="s">
        <v>53</v>
      </c>
      <c r="Q197" s="19" t="s">
        <v>53</v>
      </c>
      <c r="R197" s="19" t="s">
        <v>53</v>
      </c>
      <c r="S197" s="19" t="s">
        <v>53</v>
      </c>
      <c r="T197" s="19" t="s">
        <v>53</v>
      </c>
      <c r="U197" s="19" t="s">
        <v>53</v>
      </c>
      <c r="V197" s="19" t="s">
        <v>53</v>
      </c>
      <c r="W197" s="19" t="s">
        <v>53</v>
      </c>
    </row>
    <row r="198" spans="2:23" ht="18" customHeight="1" x14ac:dyDescent="0.35">
      <c r="B198" s="12" t="s">
        <v>91</v>
      </c>
      <c r="C198" s="13" t="s">
        <v>92</v>
      </c>
      <c r="D198" s="19" t="s">
        <v>93</v>
      </c>
      <c r="E198" s="19" t="s">
        <v>53</v>
      </c>
      <c r="F198" s="19" t="s">
        <v>53</v>
      </c>
      <c r="G198" s="19" t="s">
        <v>53</v>
      </c>
      <c r="H198" s="19" t="s">
        <v>53</v>
      </c>
      <c r="I198" s="19" t="s">
        <v>53</v>
      </c>
      <c r="J198" s="19" t="s">
        <v>53</v>
      </c>
      <c r="K198" s="19" t="s">
        <v>53</v>
      </c>
      <c r="L198" s="19" t="s">
        <v>53</v>
      </c>
      <c r="M198" s="19" t="s">
        <v>53</v>
      </c>
      <c r="N198" s="19" t="s">
        <v>53</v>
      </c>
      <c r="O198" s="19" t="s">
        <v>53</v>
      </c>
      <c r="P198" s="19" t="s">
        <v>53</v>
      </c>
      <c r="Q198" s="19" t="s">
        <v>53</v>
      </c>
      <c r="R198" s="19" t="s">
        <v>53</v>
      </c>
      <c r="S198" s="19" t="s">
        <v>53</v>
      </c>
      <c r="T198" s="19" t="s">
        <v>53</v>
      </c>
      <c r="U198" s="19" t="s">
        <v>53</v>
      </c>
      <c r="V198" s="19" t="s">
        <v>53</v>
      </c>
      <c r="W198" s="19" t="s">
        <v>53</v>
      </c>
    </row>
    <row r="199" spans="2:23" ht="18" customHeight="1" x14ac:dyDescent="0.35">
      <c r="B199" s="12" t="s">
        <v>94</v>
      </c>
      <c r="C199" s="13" t="s">
        <v>96</v>
      </c>
      <c r="D199" s="19" t="s">
        <v>95</v>
      </c>
      <c r="E199" s="19">
        <v>1</v>
      </c>
      <c r="F199" s="19">
        <v>1</v>
      </c>
      <c r="G199" s="19">
        <v>1</v>
      </c>
      <c r="H199" s="19">
        <v>1</v>
      </c>
      <c r="I199" s="19">
        <v>1</v>
      </c>
      <c r="J199" s="19">
        <v>1</v>
      </c>
      <c r="K199" s="19">
        <v>1</v>
      </c>
      <c r="L199" s="19">
        <v>1</v>
      </c>
      <c r="M199" s="19">
        <v>1</v>
      </c>
      <c r="N199" s="19">
        <v>1</v>
      </c>
      <c r="O199" s="19">
        <v>1</v>
      </c>
      <c r="P199" s="19">
        <v>1</v>
      </c>
      <c r="Q199" s="19">
        <v>1</v>
      </c>
      <c r="R199" s="19">
        <v>1</v>
      </c>
      <c r="S199" s="19">
        <v>1</v>
      </c>
      <c r="T199" s="19">
        <v>1</v>
      </c>
      <c r="U199" s="19">
        <v>1</v>
      </c>
      <c r="V199" s="19">
        <v>1</v>
      </c>
      <c r="W199" s="19">
        <v>1</v>
      </c>
    </row>
    <row r="200" spans="2:23" ht="18" customHeight="1" x14ac:dyDescent="0.35">
      <c r="B200" s="12" t="s">
        <v>97</v>
      </c>
      <c r="C200" s="13" t="s">
        <v>98</v>
      </c>
      <c r="D200" s="19" t="s">
        <v>99</v>
      </c>
      <c r="E200" s="19">
        <v>3</v>
      </c>
      <c r="F200" s="19">
        <v>3</v>
      </c>
      <c r="G200" s="19">
        <v>3</v>
      </c>
      <c r="H200" s="19">
        <v>3</v>
      </c>
      <c r="I200" s="19">
        <v>3</v>
      </c>
      <c r="J200" s="19">
        <v>3</v>
      </c>
      <c r="K200" s="19">
        <v>3</v>
      </c>
      <c r="L200" s="19">
        <v>3</v>
      </c>
      <c r="M200" s="19">
        <v>3</v>
      </c>
      <c r="N200" s="19">
        <v>3</v>
      </c>
      <c r="O200" s="19">
        <v>3</v>
      </c>
      <c r="P200" s="19">
        <v>3</v>
      </c>
      <c r="Q200" s="19">
        <v>3</v>
      </c>
      <c r="R200" s="19">
        <v>3</v>
      </c>
      <c r="S200" s="19">
        <v>3</v>
      </c>
      <c r="T200" s="19">
        <v>3</v>
      </c>
      <c r="U200" s="19">
        <v>3</v>
      </c>
      <c r="V200" s="19">
        <v>3</v>
      </c>
      <c r="W200" s="19">
        <v>3</v>
      </c>
    </row>
    <row r="201" spans="2:23" ht="18" customHeight="1" x14ac:dyDescent="0.35">
      <c r="B201" s="21" t="s">
        <v>100</v>
      </c>
      <c r="C201" s="22" t="s">
        <v>101</v>
      </c>
      <c r="D201" s="23" t="s">
        <v>102</v>
      </c>
      <c r="E201" s="23" t="s">
        <v>53</v>
      </c>
      <c r="F201" s="23" t="s">
        <v>53</v>
      </c>
      <c r="G201" s="23" t="s">
        <v>53</v>
      </c>
      <c r="H201" s="23" t="s">
        <v>53</v>
      </c>
      <c r="I201" s="23" t="s">
        <v>53</v>
      </c>
      <c r="J201" s="23" t="s">
        <v>53</v>
      </c>
      <c r="K201" s="23" t="s">
        <v>53</v>
      </c>
      <c r="L201" s="23" t="s">
        <v>53</v>
      </c>
      <c r="M201" s="23" t="s">
        <v>53</v>
      </c>
      <c r="N201" s="23" t="s">
        <v>53</v>
      </c>
      <c r="O201" s="23" t="s">
        <v>53</v>
      </c>
      <c r="P201" s="23" t="s">
        <v>53</v>
      </c>
      <c r="Q201" s="23" t="s">
        <v>53</v>
      </c>
      <c r="R201" s="23" t="s">
        <v>53</v>
      </c>
      <c r="S201" s="23" t="s">
        <v>53</v>
      </c>
      <c r="T201" s="23" t="s">
        <v>53</v>
      </c>
      <c r="U201" s="23" t="s">
        <v>53</v>
      </c>
      <c r="V201" s="23" t="s">
        <v>53</v>
      </c>
      <c r="W201" s="23" t="s">
        <v>53</v>
      </c>
    </row>
    <row r="202" spans="2:23" ht="18" customHeight="1" x14ac:dyDescent="0.35">
      <c r="B202" s="12" t="s">
        <v>104</v>
      </c>
      <c r="C202" s="13" t="s">
        <v>105</v>
      </c>
      <c r="D202" s="19" t="s">
        <v>106</v>
      </c>
      <c r="E202" s="19">
        <v>5</v>
      </c>
      <c r="F202" s="19">
        <v>5</v>
      </c>
      <c r="G202" s="19">
        <v>5</v>
      </c>
      <c r="H202" s="19">
        <v>5</v>
      </c>
      <c r="I202" s="19">
        <v>5</v>
      </c>
      <c r="J202" s="19">
        <v>6</v>
      </c>
      <c r="K202" s="19">
        <v>5</v>
      </c>
      <c r="L202" s="19">
        <v>6</v>
      </c>
      <c r="M202" s="19">
        <v>6</v>
      </c>
      <c r="N202" s="19">
        <v>5</v>
      </c>
      <c r="O202" s="19">
        <v>6</v>
      </c>
      <c r="P202" s="19">
        <v>6</v>
      </c>
      <c r="Q202" s="19">
        <v>5</v>
      </c>
      <c r="R202" s="19">
        <v>5</v>
      </c>
      <c r="S202" s="19">
        <v>5</v>
      </c>
      <c r="T202" s="19">
        <v>4</v>
      </c>
      <c r="U202" s="19">
        <v>4</v>
      </c>
      <c r="V202" s="19">
        <v>3</v>
      </c>
      <c r="W202" s="19">
        <v>2</v>
      </c>
    </row>
    <row r="203" spans="2:23" ht="18" customHeight="1" x14ac:dyDescent="0.35">
      <c r="B203" s="12" t="s">
        <v>107</v>
      </c>
      <c r="C203" s="13" t="s">
        <v>109</v>
      </c>
      <c r="D203" s="19" t="s">
        <v>108</v>
      </c>
      <c r="E203" s="19">
        <v>5</v>
      </c>
      <c r="F203" s="19">
        <v>5</v>
      </c>
      <c r="G203" s="19">
        <v>5</v>
      </c>
      <c r="H203" s="19">
        <v>5</v>
      </c>
      <c r="I203" s="19">
        <v>5</v>
      </c>
      <c r="J203" s="19">
        <v>5</v>
      </c>
      <c r="K203" s="19">
        <v>5</v>
      </c>
      <c r="L203" s="19">
        <v>5</v>
      </c>
      <c r="M203" s="19">
        <v>6</v>
      </c>
      <c r="N203" s="19">
        <v>5</v>
      </c>
      <c r="O203" s="19">
        <v>5</v>
      </c>
      <c r="P203" s="19">
        <v>6</v>
      </c>
      <c r="Q203" s="19">
        <v>5</v>
      </c>
      <c r="R203" s="19">
        <v>5</v>
      </c>
      <c r="S203" s="19">
        <v>5</v>
      </c>
      <c r="T203" s="19">
        <v>4</v>
      </c>
      <c r="U203" s="19">
        <v>4</v>
      </c>
      <c r="V203" s="19">
        <v>3</v>
      </c>
      <c r="W203" s="19">
        <v>2</v>
      </c>
    </row>
    <row r="204" spans="2:23" ht="18" customHeight="1" x14ac:dyDescent="0.35">
      <c r="B204" s="12" t="s">
        <v>110</v>
      </c>
      <c r="C204" s="13" t="s">
        <v>111</v>
      </c>
      <c r="D204" s="19" t="s">
        <v>112</v>
      </c>
      <c r="E204" s="19">
        <v>7</v>
      </c>
      <c r="F204" s="19">
        <v>7</v>
      </c>
      <c r="G204" s="19">
        <v>7</v>
      </c>
      <c r="H204" s="19">
        <v>7</v>
      </c>
      <c r="I204" s="19">
        <v>7</v>
      </c>
      <c r="J204" s="19">
        <v>7</v>
      </c>
      <c r="K204" s="19">
        <v>7</v>
      </c>
      <c r="L204" s="19">
        <v>7</v>
      </c>
      <c r="M204" s="19">
        <v>8</v>
      </c>
      <c r="N204" s="19">
        <v>6</v>
      </c>
      <c r="O204" s="19">
        <v>6</v>
      </c>
      <c r="P204" s="19">
        <v>6</v>
      </c>
      <c r="Q204" s="19">
        <v>6</v>
      </c>
      <c r="R204" s="19">
        <v>6</v>
      </c>
      <c r="S204" s="19">
        <v>5</v>
      </c>
      <c r="T204" s="19">
        <v>5</v>
      </c>
      <c r="U204" s="19">
        <v>5</v>
      </c>
      <c r="V204" s="19">
        <v>5</v>
      </c>
      <c r="W204" s="19">
        <v>4</v>
      </c>
    </row>
    <row r="205" spans="2:23" ht="18" customHeight="1" x14ac:dyDescent="0.35">
      <c r="B205" s="12" t="s">
        <v>113</v>
      </c>
      <c r="C205" s="13" t="s">
        <v>114</v>
      </c>
      <c r="D205" s="19" t="s">
        <v>115</v>
      </c>
      <c r="E205" s="19" t="s">
        <v>53</v>
      </c>
      <c r="F205" s="19" t="s">
        <v>53</v>
      </c>
      <c r="G205" s="19" t="s">
        <v>53</v>
      </c>
      <c r="H205" s="19" t="s">
        <v>53</v>
      </c>
      <c r="I205" s="19" t="s">
        <v>53</v>
      </c>
      <c r="J205" s="19" t="s">
        <v>53</v>
      </c>
      <c r="K205" s="19" t="s">
        <v>53</v>
      </c>
      <c r="L205" s="19" t="s">
        <v>53</v>
      </c>
      <c r="M205" s="19" t="s">
        <v>53</v>
      </c>
      <c r="N205" s="19" t="s">
        <v>53</v>
      </c>
      <c r="O205" s="19" t="s">
        <v>53</v>
      </c>
      <c r="P205" s="19" t="s">
        <v>53</v>
      </c>
      <c r="Q205" s="19" t="s">
        <v>53</v>
      </c>
      <c r="R205" s="19" t="s">
        <v>53</v>
      </c>
      <c r="S205" s="19" t="s">
        <v>53</v>
      </c>
      <c r="T205" s="19" t="s">
        <v>53</v>
      </c>
      <c r="U205" s="19" t="s">
        <v>53</v>
      </c>
      <c r="V205" s="19" t="s">
        <v>53</v>
      </c>
      <c r="W205" s="19" t="s">
        <v>53</v>
      </c>
    </row>
    <row r="206" spans="2:23" ht="18" customHeight="1" x14ac:dyDescent="0.35">
      <c r="B206" s="12" t="s">
        <v>116</v>
      </c>
      <c r="C206" s="13" t="s">
        <v>118</v>
      </c>
      <c r="D206" s="19" t="s">
        <v>117</v>
      </c>
      <c r="E206" s="19">
        <v>7</v>
      </c>
      <c r="F206" s="19">
        <v>7</v>
      </c>
      <c r="G206" s="19">
        <v>7</v>
      </c>
      <c r="H206" s="19">
        <v>7</v>
      </c>
      <c r="I206" s="19">
        <v>7</v>
      </c>
      <c r="J206" s="19">
        <v>7</v>
      </c>
      <c r="K206" s="19">
        <v>7</v>
      </c>
      <c r="L206" s="19">
        <v>7</v>
      </c>
      <c r="M206" s="19">
        <v>9</v>
      </c>
      <c r="N206" s="19">
        <v>7</v>
      </c>
      <c r="O206" s="19">
        <v>7</v>
      </c>
      <c r="P206" s="19">
        <v>8</v>
      </c>
      <c r="Q206" s="19">
        <v>6</v>
      </c>
      <c r="R206" s="19">
        <v>7</v>
      </c>
      <c r="S206" s="19">
        <v>7</v>
      </c>
      <c r="T206" s="19">
        <v>5</v>
      </c>
      <c r="U206" s="19">
        <v>5</v>
      </c>
      <c r="V206" s="19">
        <v>4</v>
      </c>
      <c r="W206" s="19">
        <v>3</v>
      </c>
    </row>
    <row r="207" spans="2:23" ht="18" customHeight="1" x14ac:dyDescent="0.35">
      <c r="B207" s="12" t="s">
        <v>120</v>
      </c>
      <c r="C207" s="13" t="s">
        <v>122</v>
      </c>
      <c r="D207" s="19" t="s">
        <v>121</v>
      </c>
      <c r="E207" s="19">
        <v>1</v>
      </c>
      <c r="F207" s="19">
        <v>2</v>
      </c>
      <c r="G207" s="19">
        <v>2</v>
      </c>
      <c r="H207" s="19">
        <v>2</v>
      </c>
      <c r="I207" s="19">
        <v>2</v>
      </c>
      <c r="J207" s="19">
        <v>2</v>
      </c>
      <c r="K207" s="19">
        <v>2</v>
      </c>
      <c r="L207" s="19">
        <v>2</v>
      </c>
      <c r="M207" s="19">
        <v>2</v>
      </c>
      <c r="N207" s="19">
        <v>2</v>
      </c>
      <c r="O207" s="19">
        <v>2</v>
      </c>
      <c r="P207" s="19">
        <v>2</v>
      </c>
      <c r="Q207" s="19">
        <v>2</v>
      </c>
      <c r="R207" s="19">
        <v>2</v>
      </c>
      <c r="S207" s="19">
        <v>2</v>
      </c>
      <c r="T207" s="19">
        <v>2</v>
      </c>
      <c r="U207" s="19">
        <v>2</v>
      </c>
      <c r="V207" s="19">
        <v>1</v>
      </c>
      <c r="W207" s="19">
        <v>1</v>
      </c>
    </row>
    <row r="208" spans="2:23" ht="18" customHeight="1" x14ac:dyDescent="0.35">
      <c r="B208" s="12" t="s">
        <v>123</v>
      </c>
      <c r="C208" s="13" t="s">
        <v>125</v>
      </c>
      <c r="D208" s="19" t="s">
        <v>124</v>
      </c>
      <c r="E208" s="19" t="s">
        <v>53</v>
      </c>
      <c r="F208" s="19" t="s">
        <v>53</v>
      </c>
      <c r="G208" s="19" t="s">
        <v>53</v>
      </c>
      <c r="H208" s="19" t="s">
        <v>53</v>
      </c>
      <c r="I208" s="19" t="s">
        <v>53</v>
      </c>
      <c r="J208" s="19" t="s">
        <v>53</v>
      </c>
      <c r="K208" s="19" t="s">
        <v>53</v>
      </c>
      <c r="L208" s="19" t="s">
        <v>53</v>
      </c>
      <c r="M208" s="19" t="s">
        <v>53</v>
      </c>
      <c r="N208" s="19" t="s">
        <v>53</v>
      </c>
      <c r="O208" s="19" t="s">
        <v>53</v>
      </c>
      <c r="P208" s="19" t="s">
        <v>53</v>
      </c>
      <c r="Q208" s="19" t="s">
        <v>53</v>
      </c>
      <c r="R208" s="19" t="s">
        <v>53</v>
      </c>
      <c r="S208" s="19" t="s">
        <v>53</v>
      </c>
      <c r="T208" s="19" t="s">
        <v>53</v>
      </c>
      <c r="U208" s="19" t="s">
        <v>53</v>
      </c>
      <c r="V208" s="19" t="s">
        <v>53</v>
      </c>
      <c r="W208" s="19" t="s">
        <v>53</v>
      </c>
    </row>
    <row r="209" spans="2:23" ht="18" customHeight="1" x14ac:dyDescent="0.35">
      <c r="B209" s="12" t="s">
        <v>126</v>
      </c>
      <c r="C209" s="13" t="s">
        <v>128</v>
      </c>
      <c r="D209" s="19" t="s">
        <v>127</v>
      </c>
      <c r="E209" s="19" t="s">
        <v>53</v>
      </c>
      <c r="F209" s="19" t="s">
        <v>53</v>
      </c>
      <c r="G209" s="19" t="s">
        <v>53</v>
      </c>
      <c r="H209" s="19" t="s">
        <v>53</v>
      </c>
      <c r="I209" s="19" t="s">
        <v>53</v>
      </c>
      <c r="J209" s="19" t="s">
        <v>53</v>
      </c>
      <c r="K209" s="19" t="s">
        <v>53</v>
      </c>
      <c r="L209" s="19" t="s">
        <v>53</v>
      </c>
      <c r="M209" s="19" t="s">
        <v>53</v>
      </c>
      <c r="N209" s="19" t="s">
        <v>53</v>
      </c>
      <c r="O209" s="19" t="s">
        <v>53</v>
      </c>
      <c r="P209" s="19" t="s">
        <v>53</v>
      </c>
      <c r="Q209" s="19" t="s">
        <v>53</v>
      </c>
      <c r="R209" s="19" t="s">
        <v>53</v>
      </c>
      <c r="S209" s="19" t="s">
        <v>53</v>
      </c>
      <c r="T209" s="19" t="s">
        <v>53</v>
      </c>
      <c r="U209" s="19" t="s">
        <v>53</v>
      </c>
      <c r="V209" s="19" t="s">
        <v>53</v>
      </c>
      <c r="W209" s="19" t="s">
        <v>53</v>
      </c>
    </row>
    <row r="210" spans="2:23" ht="18" customHeight="1" x14ac:dyDescent="0.35">
      <c r="B210" s="12" t="s">
        <v>129</v>
      </c>
      <c r="C210" s="13" t="s">
        <v>130</v>
      </c>
      <c r="D210" s="19" t="s">
        <v>131</v>
      </c>
      <c r="E210" s="19">
        <v>3</v>
      </c>
      <c r="F210" s="19">
        <v>3</v>
      </c>
      <c r="G210" s="19">
        <v>3</v>
      </c>
      <c r="H210" s="19">
        <v>3</v>
      </c>
      <c r="I210" s="19">
        <v>3</v>
      </c>
      <c r="J210" s="19">
        <v>3</v>
      </c>
      <c r="K210" s="19">
        <v>3</v>
      </c>
      <c r="L210" s="19">
        <v>3</v>
      </c>
      <c r="M210" s="19">
        <v>2</v>
      </c>
      <c r="N210" s="19">
        <v>3</v>
      </c>
      <c r="O210" s="19">
        <v>3</v>
      </c>
      <c r="P210" s="19">
        <v>2</v>
      </c>
      <c r="Q210" s="19">
        <v>3</v>
      </c>
      <c r="R210" s="19">
        <v>3</v>
      </c>
      <c r="S210" s="19">
        <v>3</v>
      </c>
      <c r="T210" s="19">
        <v>3</v>
      </c>
      <c r="U210" s="19">
        <v>3</v>
      </c>
      <c r="V210" s="19">
        <v>4</v>
      </c>
      <c r="W210" s="19">
        <v>4</v>
      </c>
    </row>
    <row r="211" spans="2:23" ht="18" customHeight="1" x14ac:dyDescent="0.35">
      <c r="B211" s="24" t="s">
        <v>163</v>
      </c>
      <c r="C211" s="25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7" t="s">
        <v>161</v>
      </c>
    </row>
    <row r="212" spans="2:23" ht="18" customHeight="1" x14ac:dyDescent="0.35">
      <c r="B212" s="7" t="s">
        <v>3</v>
      </c>
      <c r="C212" s="8" t="s">
        <v>4</v>
      </c>
      <c r="D212" s="7" t="s">
        <v>24</v>
      </c>
      <c r="E212" s="9" t="s">
        <v>7</v>
      </c>
      <c r="F212" s="10" t="s">
        <v>8</v>
      </c>
      <c r="G212" s="10" t="s">
        <v>9</v>
      </c>
      <c r="H212" s="11" t="s">
        <v>10</v>
      </c>
      <c r="I212" s="11" t="s">
        <v>11</v>
      </c>
      <c r="J212" s="10" t="s">
        <v>12</v>
      </c>
      <c r="K212" s="10" t="s">
        <v>13</v>
      </c>
      <c r="L212" s="10" t="s">
        <v>14</v>
      </c>
      <c r="M212" s="10" t="s">
        <v>15</v>
      </c>
      <c r="N212" s="10" t="s">
        <v>16</v>
      </c>
      <c r="O212" s="10" t="s">
        <v>17</v>
      </c>
      <c r="P212" s="10" t="s">
        <v>18</v>
      </c>
      <c r="Q212" s="10" t="s">
        <v>19</v>
      </c>
      <c r="R212" s="10" t="s">
        <v>20</v>
      </c>
      <c r="S212" s="10" t="s">
        <v>21</v>
      </c>
      <c r="T212" s="10" t="s">
        <v>22</v>
      </c>
      <c r="U212" s="10" t="s">
        <v>23</v>
      </c>
      <c r="V212" s="10">
        <v>7</v>
      </c>
      <c r="W212" s="10">
        <v>8</v>
      </c>
    </row>
    <row r="213" spans="2:23" ht="18" customHeight="1" x14ac:dyDescent="0.35">
      <c r="B213" s="12" t="s">
        <v>133</v>
      </c>
      <c r="C213" s="13" t="s">
        <v>134</v>
      </c>
      <c r="D213" s="19" t="s">
        <v>135</v>
      </c>
      <c r="E213" s="19">
        <v>6</v>
      </c>
      <c r="F213" s="19">
        <v>6</v>
      </c>
      <c r="G213" s="19">
        <v>6</v>
      </c>
      <c r="H213" s="19">
        <v>6</v>
      </c>
      <c r="I213" s="19">
        <v>6</v>
      </c>
      <c r="J213" s="19">
        <v>8</v>
      </c>
      <c r="K213" s="19">
        <v>7</v>
      </c>
      <c r="L213" s="19">
        <v>9</v>
      </c>
      <c r="M213" s="19">
        <v>8</v>
      </c>
      <c r="N213" s="19">
        <v>6</v>
      </c>
      <c r="O213" s="19">
        <v>8</v>
      </c>
      <c r="P213" s="19">
        <v>6</v>
      </c>
      <c r="Q213" s="19">
        <v>6</v>
      </c>
      <c r="R213" s="19">
        <v>7</v>
      </c>
      <c r="S213" s="19">
        <v>7</v>
      </c>
      <c r="T213" s="19">
        <v>6</v>
      </c>
      <c r="U213" s="19">
        <v>7</v>
      </c>
      <c r="V213" s="19">
        <v>5</v>
      </c>
      <c r="W213" s="19">
        <v>4</v>
      </c>
    </row>
    <row r="214" spans="2:23" ht="18" customHeight="1" x14ac:dyDescent="0.35">
      <c r="B214" s="12" t="s">
        <v>137</v>
      </c>
      <c r="C214" s="13" t="s">
        <v>138</v>
      </c>
      <c r="D214" s="19" t="s">
        <v>139</v>
      </c>
      <c r="E214" s="19">
        <v>11</v>
      </c>
      <c r="F214" s="19">
        <v>12</v>
      </c>
      <c r="G214" s="19">
        <v>13</v>
      </c>
      <c r="H214" s="19">
        <v>13</v>
      </c>
      <c r="I214" s="19">
        <v>13</v>
      </c>
      <c r="J214" s="19">
        <v>12</v>
      </c>
      <c r="K214" s="19">
        <v>12</v>
      </c>
      <c r="L214" s="19">
        <v>12</v>
      </c>
      <c r="M214" s="19">
        <v>6</v>
      </c>
      <c r="N214" s="19">
        <v>13</v>
      </c>
      <c r="O214" s="19">
        <v>16</v>
      </c>
      <c r="P214" s="19">
        <v>12</v>
      </c>
      <c r="Q214" s="19">
        <v>13</v>
      </c>
      <c r="R214" s="19">
        <v>14</v>
      </c>
      <c r="S214" s="19">
        <v>15</v>
      </c>
      <c r="T214" s="19">
        <v>14</v>
      </c>
      <c r="U214" s="19">
        <v>14</v>
      </c>
      <c r="V214" s="19">
        <v>12</v>
      </c>
      <c r="W214" s="19">
        <v>12</v>
      </c>
    </row>
    <row r="215" spans="2:23" ht="18" customHeight="1" x14ac:dyDescent="0.35">
      <c r="B215" s="12" t="s">
        <v>140</v>
      </c>
      <c r="C215" s="13" t="s">
        <v>141</v>
      </c>
      <c r="D215" s="19" t="s">
        <v>142</v>
      </c>
      <c r="E215" s="19">
        <v>10</v>
      </c>
      <c r="F215" s="19">
        <v>11</v>
      </c>
      <c r="G215" s="19">
        <v>10</v>
      </c>
      <c r="H215" s="19">
        <v>10</v>
      </c>
      <c r="I215" s="19">
        <v>8</v>
      </c>
      <c r="J215" s="19">
        <v>21</v>
      </c>
      <c r="K215" s="19">
        <v>10</v>
      </c>
      <c r="L215" s="19">
        <v>10</v>
      </c>
      <c r="M215" s="19">
        <v>13</v>
      </c>
      <c r="N215" s="19">
        <v>11</v>
      </c>
      <c r="O215" s="19">
        <v>18</v>
      </c>
      <c r="P215" s="19">
        <v>11</v>
      </c>
      <c r="Q215" s="19">
        <v>12</v>
      </c>
      <c r="R215" s="19">
        <v>14</v>
      </c>
      <c r="S215" s="19">
        <v>13</v>
      </c>
      <c r="T215" s="19">
        <v>12</v>
      </c>
      <c r="U215" s="19">
        <v>11</v>
      </c>
      <c r="V215" s="19">
        <v>9</v>
      </c>
      <c r="W215" s="19">
        <v>7</v>
      </c>
    </row>
    <row r="216" spans="2:23" ht="18" customHeight="1" x14ac:dyDescent="0.35">
      <c r="B216" s="12" t="s">
        <v>143</v>
      </c>
      <c r="C216" s="13" t="s">
        <v>144</v>
      </c>
      <c r="D216" s="19" t="s">
        <v>145</v>
      </c>
      <c r="E216" s="19">
        <v>1</v>
      </c>
      <c r="F216" s="19">
        <v>1</v>
      </c>
      <c r="G216" s="19">
        <v>1</v>
      </c>
      <c r="H216" s="19">
        <v>1</v>
      </c>
      <c r="I216" s="19">
        <v>1</v>
      </c>
      <c r="J216" s="19">
        <v>1</v>
      </c>
      <c r="K216" s="19">
        <v>1</v>
      </c>
      <c r="L216" s="19">
        <v>1</v>
      </c>
      <c r="M216" s="19">
        <v>1</v>
      </c>
      <c r="N216" s="19">
        <v>1</v>
      </c>
      <c r="O216" s="19">
        <v>2</v>
      </c>
      <c r="P216" s="19">
        <v>1</v>
      </c>
      <c r="Q216" s="19">
        <v>1</v>
      </c>
      <c r="R216" s="19">
        <v>2</v>
      </c>
      <c r="S216" s="19">
        <v>1</v>
      </c>
      <c r="T216" s="19">
        <v>1</v>
      </c>
      <c r="U216" s="19">
        <v>1</v>
      </c>
      <c r="V216" s="19">
        <v>1</v>
      </c>
      <c r="W216" s="19">
        <v>1</v>
      </c>
    </row>
    <row r="217" spans="2:23" ht="18" customHeight="1" x14ac:dyDescent="0.35">
      <c r="B217" s="12" t="s">
        <v>146</v>
      </c>
      <c r="C217" s="13" t="s">
        <v>147</v>
      </c>
      <c r="D217" s="19" t="s">
        <v>148</v>
      </c>
      <c r="E217" s="19">
        <v>13</v>
      </c>
      <c r="F217" s="19">
        <v>13</v>
      </c>
      <c r="G217" s="19">
        <v>13</v>
      </c>
      <c r="H217" s="19">
        <v>13</v>
      </c>
      <c r="I217" s="19">
        <v>14</v>
      </c>
      <c r="J217" s="19">
        <v>15</v>
      </c>
      <c r="K217" s="19">
        <v>14</v>
      </c>
      <c r="L217" s="19">
        <v>15</v>
      </c>
      <c r="M217" s="19">
        <v>15</v>
      </c>
      <c r="N217" s="19">
        <v>14</v>
      </c>
      <c r="O217" s="19">
        <v>15</v>
      </c>
      <c r="P217" s="19">
        <v>15</v>
      </c>
      <c r="Q217" s="19">
        <v>14</v>
      </c>
      <c r="R217" s="19">
        <v>15</v>
      </c>
      <c r="S217" s="19">
        <v>15</v>
      </c>
      <c r="T217" s="19">
        <v>13</v>
      </c>
      <c r="U217" s="19">
        <v>14</v>
      </c>
      <c r="V217" s="19">
        <v>13</v>
      </c>
      <c r="W217" s="19">
        <v>12</v>
      </c>
    </row>
    <row r="218" spans="2:23" ht="18" customHeight="1" x14ac:dyDescent="0.35">
      <c r="B218" s="12" t="s">
        <v>150</v>
      </c>
      <c r="C218" s="13" t="s">
        <v>151</v>
      </c>
      <c r="D218" s="19" t="s">
        <v>152</v>
      </c>
      <c r="E218" s="19">
        <v>25</v>
      </c>
      <c r="F218" s="19">
        <v>6</v>
      </c>
      <c r="G218" s="19">
        <v>33</v>
      </c>
      <c r="H218" s="19">
        <v>14</v>
      </c>
      <c r="I218" s="19">
        <v>25</v>
      </c>
      <c r="J218" s="19">
        <v>19</v>
      </c>
      <c r="K218" s="19">
        <v>27</v>
      </c>
      <c r="L218" s="19">
        <v>37</v>
      </c>
      <c r="M218" s="19">
        <v>27</v>
      </c>
      <c r="N218" s="19">
        <v>16</v>
      </c>
      <c r="O218" s="19">
        <v>22</v>
      </c>
      <c r="P218" s="19">
        <v>19</v>
      </c>
      <c r="Q218" s="19">
        <v>14</v>
      </c>
      <c r="R218" s="19">
        <v>18</v>
      </c>
      <c r="S218" s="19">
        <v>11</v>
      </c>
      <c r="T218" s="19">
        <v>11</v>
      </c>
      <c r="U218" s="19">
        <v>20</v>
      </c>
      <c r="V218" s="19">
        <v>2</v>
      </c>
      <c r="W218" s="19">
        <v>3</v>
      </c>
    </row>
    <row r="219" spans="2:23" ht="18" customHeight="1" x14ac:dyDescent="0.35">
      <c r="B219" s="12" t="s">
        <v>153</v>
      </c>
      <c r="C219" s="13" t="s">
        <v>154</v>
      </c>
      <c r="D219" s="19" t="s">
        <v>155</v>
      </c>
      <c r="E219" s="19">
        <v>4</v>
      </c>
      <c r="F219" s="19">
        <v>4</v>
      </c>
      <c r="G219" s="19">
        <v>4</v>
      </c>
      <c r="H219" s="19">
        <v>4</v>
      </c>
      <c r="I219" s="19">
        <v>4</v>
      </c>
      <c r="J219" s="19">
        <v>4</v>
      </c>
      <c r="K219" s="19">
        <v>4</v>
      </c>
      <c r="L219" s="19">
        <v>4</v>
      </c>
      <c r="M219" s="19">
        <v>4</v>
      </c>
      <c r="N219" s="19">
        <v>4</v>
      </c>
      <c r="O219" s="19">
        <v>4</v>
      </c>
      <c r="P219" s="19">
        <v>5</v>
      </c>
      <c r="Q219" s="19">
        <v>4</v>
      </c>
      <c r="R219" s="19">
        <v>4</v>
      </c>
      <c r="S219" s="19">
        <v>4</v>
      </c>
      <c r="T219" s="19">
        <v>4</v>
      </c>
      <c r="U219" s="19">
        <v>4</v>
      </c>
      <c r="V219" s="19">
        <v>4</v>
      </c>
      <c r="W219" s="19">
        <v>4</v>
      </c>
    </row>
    <row r="220" spans="2:23" ht="18" customHeight="1" x14ac:dyDescent="0.35">
      <c r="B220" s="12" t="s">
        <v>156</v>
      </c>
      <c r="C220" s="13" t="s">
        <v>157</v>
      </c>
      <c r="D220" s="19" t="s">
        <v>158</v>
      </c>
      <c r="E220" s="19">
        <v>6</v>
      </c>
      <c r="F220" s="19">
        <v>2</v>
      </c>
      <c r="G220" s="19">
        <v>10</v>
      </c>
      <c r="H220" s="19">
        <v>4</v>
      </c>
      <c r="I220" s="19">
        <v>15</v>
      </c>
      <c r="J220" s="19">
        <v>25</v>
      </c>
      <c r="K220" s="19">
        <v>20</v>
      </c>
      <c r="L220" s="19">
        <v>24</v>
      </c>
      <c r="M220" s="19">
        <v>57</v>
      </c>
      <c r="N220" s="19">
        <v>18</v>
      </c>
      <c r="O220" s="19">
        <v>39</v>
      </c>
      <c r="P220" s="19">
        <v>44</v>
      </c>
      <c r="Q220" s="19">
        <v>31</v>
      </c>
      <c r="R220" s="19">
        <v>53</v>
      </c>
      <c r="S220" s="19">
        <v>33</v>
      </c>
      <c r="T220" s="19">
        <v>25</v>
      </c>
      <c r="U220" s="19">
        <v>40</v>
      </c>
      <c r="V220" s="19">
        <v>34</v>
      </c>
      <c r="W220" s="19">
        <v>14</v>
      </c>
    </row>
    <row r="224" spans="2:23" ht="18" customHeight="1" x14ac:dyDescent="0.35">
      <c r="B224" s="28" t="s">
        <v>165</v>
      </c>
    </row>
    <row r="225" spans="1:23" ht="18" customHeight="1" x14ac:dyDescent="0.35">
      <c r="B225" s="4" t="s">
        <v>164</v>
      </c>
      <c r="D225" s="5"/>
      <c r="E225" s="3" t="s">
        <v>5</v>
      </c>
      <c r="F225" s="6"/>
      <c r="G225" s="6"/>
      <c r="H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8" customHeight="1" x14ac:dyDescent="0.35">
      <c r="B226" s="7" t="s">
        <v>3</v>
      </c>
      <c r="C226" s="8" t="s">
        <v>6</v>
      </c>
      <c r="D226" s="7" t="s">
        <v>24</v>
      </c>
      <c r="E226" s="9" t="s">
        <v>7</v>
      </c>
      <c r="F226" s="10" t="s">
        <v>8</v>
      </c>
      <c r="G226" s="10" t="s">
        <v>9</v>
      </c>
      <c r="H226" s="11" t="s">
        <v>10</v>
      </c>
      <c r="I226" s="11" t="s">
        <v>11</v>
      </c>
      <c r="J226" s="10" t="s">
        <v>12</v>
      </c>
      <c r="K226" s="10" t="s">
        <v>13</v>
      </c>
      <c r="L226" s="10" t="s">
        <v>14</v>
      </c>
      <c r="M226" s="10" t="s">
        <v>15</v>
      </c>
      <c r="N226" s="10" t="s">
        <v>16</v>
      </c>
      <c r="O226" s="10" t="s">
        <v>17</v>
      </c>
      <c r="P226" s="10" t="s">
        <v>18</v>
      </c>
      <c r="Q226" s="10" t="s">
        <v>19</v>
      </c>
      <c r="R226" s="10" t="s">
        <v>20</v>
      </c>
      <c r="S226" s="10" t="s">
        <v>21</v>
      </c>
      <c r="T226" s="10" t="s">
        <v>22</v>
      </c>
      <c r="U226" s="10" t="s">
        <v>23</v>
      </c>
      <c r="V226" s="10">
        <v>7</v>
      </c>
      <c r="W226" s="10">
        <v>8</v>
      </c>
    </row>
    <row r="227" spans="1:23" ht="18" customHeight="1" x14ac:dyDescent="0.35">
      <c r="B227" s="12" t="s">
        <v>25</v>
      </c>
      <c r="C227" s="13" t="s">
        <v>27</v>
      </c>
      <c r="D227" s="14" t="s">
        <v>26</v>
      </c>
      <c r="E227" s="15" t="s">
        <v>28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7"/>
    </row>
    <row r="228" spans="1:23" ht="18" customHeight="1" x14ac:dyDescent="0.35">
      <c r="B228" s="12" t="s">
        <v>30</v>
      </c>
      <c r="C228" s="13" t="s">
        <v>32</v>
      </c>
      <c r="D228" s="19" t="s">
        <v>31</v>
      </c>
      <c r="E228" s="20">
        <v>2</v>
      </c>
      <c r="F228" s="20">
        <v>3</v>
      </c>
      <c r="G228" s="20">
        <v>1</v>
      </c>
      <c r="H228" s="20">
        <v>2</v>
      </c>
      <c r="I228" s="20">
        <v>1</v>
      </c>
      <c r="J228" s="20">
        <v>3</v>
      </c>
      <c r="K228" s="20">
        <v>3</v>
      </c>
      <c r="L228" s="20">
        <v>2</v>
      </c>
      <c r="M228" s="20">
        <v>1</v>
      </c>
      <c r="N228" s="20">
        <v>5</v>
      </c>
      <c r="O228" s="20">
        <v>2</v>
      </c>
      <c r="P228" s="20">
        <v>2</v>
      </c>
      <c r="Q228" s="20">
        <v>7</v>
      </c>
      <c r="R228" s="20">
        <v>4</v>
      </c>
      <c r="S228" s="20">
        <v>2</v>
      </c>
      <c r="T228" s="20">
        <v>9</v>
      </c>
      <c r="U228" s="20">
        <v>7</v>
      </c>
      <c r="V228" s="20">
        <v>9</v>
      </c>
      <c r="W228" s="20">
        <v>11</v>
      </c>
    </row>
    <row r="229" spans="1:23" ht="18" customHeight="1" x14ac:dyDescent="0.35">
      <c r="B229" s="12" t="s">
        <v>33</v>
      </c>
      <c r="C229" s="13" t="s">
        <v>35</v>
      </c>
      <c r="D229" s="19" t="s">
        <v>34</v>
      </c>
      <c r="E229" s="19">
        <v>15</v>
      </c>
      <c r="F229" s="19">
        <v>9</v>
      </c>
      <c r="G229" s="19">
        <v>12</v>
      </c>
      <c r="H229" s="19">
        <v>8</v>
      </c>
      <c r="I229" s="19">
        <v>6</v>
      </c>
      <c r="J229" s="19">
        <v>16</v>
      </c>
      <c r="K229" s="19">
        <v>7</v>
      </c>
      <c r="L229" s="19">
        <v>5</v>
      </c>
      <c r="M229" s="19">
        <v>10</v>
      </c>
      <c r="N229" s="19">
        <v>14</v>
      </c>
      <c r="O229" s="19">
        <v>3</v>
      </c>
      <c r="P229" s="19">
        <v>1</v>
      </c>
      <c r="Q229" s="19">
        <v>19</v>
      </c>
      <c r="R229" s="19">
        <v>5</v>
      </c>
      <c r="S229" s="19">
        <v>1</v>
      </c>
      <c r="T229" s="19">
        <v>28</v>
      </c>
      <c r="U229" s="19">
        <v>16</v>
      </c>
      <c r="V229" s="19">
        <v>28</v>
      </c>
      <c r="W229" s="19">
        <v>18</v>
      </c>
    </row>
    <row r="230" spans="1:23" ht="22.5" customHeight="1" x14ac:dyDescent="0.35">
      <c r="B230" s="12" t="s">
        <v>36</v>
      </c>
      <c r="C230" s="13" t="s">
        <v>38</v>
      </c>
      <c r="D230" s="19" t="s">
        <v>37</v>
      </c>
      <c r="E230" s="19">
        <v>2</v>
      </c>
      <c r="F230" s="19">
        <v>2</v>
      </c>
      <c r="G230" s="19">
        <v>2</v>
      </c>
      <c r="H230" s="19">
        <v>2</v>
      </c>
      <c r="I230" s="19">
        <v>2</v>
      </c>
      <c r="J230" s="19">
        <v>2</v>
      </c>
      <c r="K230" s="19">
        <v>3</v>
      </c>
      <c r="L230" s="19">
        <v>2</v>
      </c>
      <c r="M230" s="19">
        <v>1</v>
      </c>
      <c r="N230" s="19">
        <v>3</v>
      </c>
      <c r="O230" s="19">
        <v>1</v>
      </c>
      <c r="P230" s="19">
        <v>2</v>
      </c>
      <c r="Q230" s="19">
        <v>3</v>
      </c>
      <c r="R230" s="19">
        <v>2</v>
      </c>
      <c r="S230" s="19">
        <v>2</v>
      </c>
      <c r="T230" s="19">
        <v>3</v>
      </c>
      <c r="U230" s="19">
        <v>3</v>
      </c>
      <c r="V230" s="19">
        <v>2</v>
      </c>
      <c r="W230" s="19">
        <v>3</v>
      </c>
    </row>
    <row r="231" spans="1:23" ht="18" customHeight="1" x14ac:dyDescent="0.35">
      <c r="A231" t="s">
        <v>1</v>
      </c>
      <c r="B231" s="12" t="s">
        <v>40</v>
      </c>
      <c r="C231" s="13" t="s">
        <v>42</v>
      </c>
      <c r="D231" s="19" t="s">
        <v>41</v>
      </c>
      <c r="E231" s="19">
        <v>13</v>
      </c>
      <c r="F231" s="19">
        <v>14</v>
      </c>
      <c r="G231" s="19">
        <v>8</v>
      </c>
      <c r="H231" s="19">
        <v>11</v>
      </c>
      <c r="I231" s="19">
        <v>4</v>
      </c>
      <c r="J231" s="19">
        <v>4</v>
      </c>
      <c r="K231" s="19">
        <v>7</v>
      </c>
      <c r="L231" s="19">
        <v>4</v>
      </c>
      <c r="M231" s="19">
        <v>1</v>
      </c>
      <c r="N231" s="19">
        <v>5</v>
      </c>
      <c r="O231" s="19">
        <v>2</v>
      </c>
      <c r="P231" s="19">
        <v>4</v>
      </c>
      <c r="Q231" s="19">
        <v>6</v>
      </c>
      <c r="R231" s="19">
        <v>4</v>
      </c>
      <c r="S231" s="19">
        <v>3</v>
      </c>
      <c r="T231" s="19">
        <v>9</v>
      </c>
      <c r="U231" s="19">
        <v>7</v>
      </c>
      <c r="V231" s="19">
        <v>8</v>
      </c>
      <c r="W231" s="19">
        <v>8</v>
      </c>
    </row>
    <row r="232" spans="1:23" ht="18" customHeight="1" x14ac:dyDescent="0.35">
      <c r="B232" s="12" t="s">
        <v>43</v>
      </c>
      <c r="C232" s="13" t="s">
        <v>44</v>
      </c>
      <c r="D232" s="19" t="s">
        <v>45</v>
      </c>
      <c r="E232" s="19">
        <v>5</v>
      </c>
      <c r="F232" s="19">
        <v>5</v>
      </c>
      <c r="G232" s="19">
        <v>4</v>
      </c>
      <c r="H232" s="19">
        <v>5</v>
      </c>
      <c r="I232" s="19">
        <v>7</v>
      </c>
      <c r="J232" s="19">
        <v>7</v>
      </c>
      <c r="K232" s="19">
        <v>8</v>
      </c>
      <c r="L232" s="19">
        <v>2</v>
      </c>
      <c r="M232" s="19">
        <v>1</v>
      </c>
      <c r="N232" s="19">
        <v>8</v>
      </c>
      <c r="O232" s="19">
        <v>2</v>
      </c>
      <c r="P232" s="19">
        <v>4</v>
      </c>
      <c r="Q232" s="19">
        <v>10</v>
      </c>
      <c r="R232" s="19">
        <v>5</v>
      </c>
      <c r="S232" s="19">
        <v>1</v>
      </c>
      <c r="T232" s="19">
        <v>13</v>
      </c>
      <c r="U232" s="19">
        <v>8</v>
      </c>
      <c r="V232" s="19">
        <v>6</v>
      </c>
      <c r="W232" s="19">
        <v>9</v>
      </c>
    </row>
    <row r="233" spans="1:23" ht="18" customHeight="1" x14ac:dyDescent="0.35">
      <c r="B233" s="12" t="s">
        <v>46</v>
      </c>
      <c r="C233" s="13" t="s">
        <v>48</v>
      </c>
      <c r="D233" s="13" t="s">
        <v>47</v>
      </c>
      <c r="E233" s="19">
        <v>21</v>
      </c>
      <c r="F233" s="19">
        <v>20</v>
      </c>
      <c r="G233" s="19">
        <v>17</v>
      </c>
      <c r="H233" s="19">
        <v>18</v>
      </c>
      <c r="I233" s="19">
        <v>16</v>
      </c>
      <c r="J233" s="19">
        <v>13</v>
      </c>
      <c r="K233" s="19">
        <v>12</v>
      </c>
      <c r="L233" s="19">
        <v>12</v>
      </c>
      <c r="M233" s="19">
        <v>11</v>
      </c>
      <c r="N233" s="19">
        <v>11</v>
      </c>
      <c r="O233" s="19">
        <v>11</v>
      </c>
      <c r="P233" s="19">
        <v>8</v>
      </c>
      <c r="Q233" s="19">
        <v>11</v>
      </c>
      <c r="R233" s="19">
        <v>11</v>
      </c>
      <c r="S233" s="19">
        <v>8</v>
      </c>
      <c r="T233" s="19">
        <v>13</v>
      </c>
      <c r="U233" s="19">
        <v>11</v>
      </c>
      <c r="V233" s="19">
        <v>14</v>
      </c>
      <c r="W233" s="19">
        <v>16</v>
      </c>
    </row>
    <row r="234" spans="1:23" ht="18" customHeight="1" x14ac:dyDescent="0.35">
      <c r="B234" s="12" t="s">
        <v>50</v>
      </c>
      <c r="C234" s="13" t="s">
        <v>52</v>
      </c>
      <c r="D234" s="19" t="s">
        <v>51</v>
      </c>
      <c r="E234" s="19" t="s">
        <v>53</v>
      </c>
      <c r="F234" s="19" t="s">
        <v>53</v>
      </c>
      <c r="G234" s="19" t="s">
        <v>53</v>
      </c>
      <c r="H234" s="19" t="s">
        <v>53</v>
      </c>
      <c r="I234" s="19" t="s">
        <v>53</v>
      </c>
      <c r="J234" s="19" t="s">
        <v>53</v>
      </c>
      <c r="K234" s="19">
        <v>1</v>
      </c>
      <c r="L234" s="19">
        <v>1</v>
      </c>
      <c r="M234" s="19">
        <v>6</v>
      </c>
      <c r="N234" s="19">
        <v>2</v>
      </c>
      <c r="O234" s="19">
        <v>1</v>
      </c>
      <c r="P234" s="19">
        <v>1</v>
      </c>
      <c r="Q234" s="19">
        <v>3</v>
      </c>
      <c r="R234" s="19">
        <v>2</v>
      </c>
      <c r="S234" s="19">
        <v>2</v>
      </c>
      <c r="T234" s="19">
        <v>6</v>
      </c>
      <c r="U234" s="19">
        <v>4</v>
      </c>
      <c r="V234" s="19">
        <v>8</v>
      </c>
      <c r="W234" s="19">
        <v>11</v>
      </c>
    </row>
    <row r="235" spans="1:23" ht="18" customHeight="1" x14ac:dyDescent="0.35">
      <c r="B235" s="12" t="s">
        <v>55</v>
      </c>
      <c r="C235" s="13" t="s">
        <v>57</v>
      </c>
      <c r="D235" s="19" t="s">
        <v>56</v>
      </c>
      <c r="E235" s="19">
        <v>7</v>
      </c>
      <c r="F235" s="19">
        <v>6</v>
      </c>
      <c r="G235" s="19">
        <v>4</v>
      </c>
      <c r="H235" s="19">
        <v>4</v>
      </c>
      <c r="I235" s="19">
        <v>3</v>
      </c>
      <c r="J235" s="19">
        <v>2</v>
      </c>
      <c r="K235" s="19">
        <v>1</v>
      </c>
      <c r="L235" s="19">
        <v>2</v>
      </c>
      <c r="M235" s="19">
        <v>1</v>
      </c>
      <c r="N235" s="19">
        <v>1</v>
      </c>
      <c r="O235" s="19">
        <v>2</v>
      </c>
      <c r="P235" s="19">
        <v>1</v>
      </c>
      <c r="Q235" s="19">
        <v>1</v>
      </c>
      <c r="R235" s="19">
        <v>1</v>
      </c>
      <c r="S235" s="19">
        <v>1</v>
      </c>
      <c r="T235" s="19" t="s">
        <v>53</v>
      </c>
      <c r="U235" s="19" t="s">
        <v>53</v>
      </c>
      <c r="V235" s="19" t="s">
        <v>53</v>
      </c>
      <c r="W235" s="19" t="s">
        <v>53</v>
      </c>
    </row>
    <row r="236" spans="1:23" ht="18" customHeight="1" x14ac:dyDescent="0.35">
      <c r="B236" s="12" t="s">
        <v>58</v>
      </c>
      <c r="C236" s="13" t="s">
        <v>60</v>
      </c>
      <c r="D236" s="19" t="s">
        <v>59</v>
      </c>
      <c r="E236" s="19" t="s">
        <v>53</v>
      </c>
      <c r="F236" s="19" t="s">
        <v>53</v>
      </c>
      <c r="G236" s="19" t="s">
        <v>53</v>
      </c>
      <c r="H236" s="19" t="s">
        <v>53</v>
      </c>
      <c r="I236" s="19" t="s">
        <v>53</v>
      </c>
      <c r="J236" s="19" t="s">
        <v>53</v>
      </c>
      <c r="K236" s="19" t="s">
        <v>53</v>
      </c>
      <c r="L236" s="19" t="s">
        <v>53</v>
      </c>
      <c r="M236" s="19" t="s">
        <v>53</v>
      </c>
      <c r="N236" s="19" t="s">
        <v>53</v>
      </c>
      <c r="O236" s="19" t="s">
        <v>53</v>
      </c>
      <c r="P236" s="19" t="s">
        <v>53</v>
      </c>
      <c r="Q236" s="19" t="s">
        <v>53</v>
      </c>
      <c r="R236" s="19" t="s">
        <v>53</v>
      </c>
      <c r="S236" s="19" t="s">
        <v>53</v>
      </c>
      <c r="T236" s="19" t="s">
        <v>53</v>
      </c>
      <c r="U236" s="19" t="s">
        <v>53</v>
      </c>
      <c r="V236" s="19" t="s">
        <v>53</v>
      </c>
      <c r="W236" s="19" t="s">
        <v>53</v>
      </c>
    </row>
    <row r="237" spans="1:23" ht="18" customHeight="1" x14ac:dyDescent="0.35">
      <c r="B237" s="12" t="s">
        <v>61</v>
      </c>
      <c r="C237" s="13" t="s">
        <v>63</v>
      </c>
      <c r="D237" s="19" t="s">
        <v>62</v>
      </c>
      <c r="E237" s="19">
        <v>32</v>
      </c>
      <c r="F237" s="19">
        <v>30</v>
      </c>
      <c r="G237" s="19">
        <v>26</v>
      </c>
      <c r="H237" s="19">
        <v>28</v>
      </c>
      <c r="I237" s="19">
        <v>25</v>
      </c>
      <c r="J237" s="19">
        <v>23</v>
      </c>
      <c r="K237" s="19">
        <v>24</v>
      </c>
      <c r="L237" s="19">
        <v>22</v>
      </c>
      <c r="M237" s="19">
        <v>28</v>
      </c>
      <c r="N237" s="19">
        <v>26</v>
      </c>
      <c r="O237" s="19">
        <v>22</v>
      </c>
      <c r="P237" s="19">
        <v>20</v>
      </c>
      <c r="Q237" s="19">
        <v>30</v>
      </c>
      <c r="R237" s="19">
        <v>26</v>
      </c>
      <c r="S237" s="19">
        <v>19</v>
      </c>
      <c r="T237" s="19">
        <v>41</v>
      </c>
      <c r="U237" s="19">
        <v>34</v>
      </c>
      <c r="V237" s="19">
        <v>48</v>
      </c>
      <c r="W237" s="19">
        <v>62</v>
      </c>
    </row>
    <row r="238" spans="1:23" ht="18" customHeight="1" x14ac:dyDescent="0.35">
      <c r="B238" s="12" t="s">
        <v>65</v>
      </c>
      <c r="C238" s="13" t="s">
        <v>66</v>
      </c>
      <c r="D238" s="19" t="s">
        <v>67</v>
      </c>
      <c r="E238" s="19">
        <v>18</v>
      </c>
      <c r="F238" s="19">
        <v>19</v>
      </c>
      <c r="G238" s="19">
        <v>22</v>
      </c>
      <c r="H238" s="19">
        <v>22</v>
      </c>
      <c r="I238" s="19">
        <v>25</v>
      </c>
      <c r="J238" s="19">
        <v>27</v>
      </c>
      <c r="K238" s="19">
        <v>31</v>
      </c>
      <c r="L238" s="19">
        <v>21</v>
      </c>
      <c r="M238" s="19">
        <v>32</v>
      </c>
      <c r="N238" s="19">
        <v>34</v>
      </c>
      <c r="O238" s="19">
        <v>34</v>
      </c>
      <c r="P238" s="19">
        <v>38</v>
      </c>
      <c r="Q238" s="19">
        <v>37</v>
      </c>
      <c r="R238" s="19">
        <v>36</v>
      </c>
      <c r="S238" s="19">
        <v>40</v>
      </c>
      <c r="T238" s="19">
        <v>36</v>
      </c>
      <c r="U238" s="19">
        <v>37</v>
      </c>
      <c r="V238" s="19">
        <v>36</v>
      </c>
      <c r="W238" s="19">
        <v>35</v>
      </c>
    </row>
    <row r="239" spans="1:23" ht="18" customHeight="1" x14ac:dyDescent="0.35">
      <c r="B239" s="12" t="s">
        <v>69</v>
      </c>
      <c r="C239" s="13" t="s">
        <v>70</v>
      </c>
      <c r="D239" s="19" t="s">
        <v>67</v>
      </c>
      <c r="E239" s="19">
        <v>14</v>
      </c>
      <c r="F239" s="19">
        <v>15</v>
      </c>
      <c r="G239" s="19">
        <v>18</v>
      </c>
      <c r="H239" s="19">
        <v>17</v>
      </c>
      <c r="I239" s="19">
        <v>20</v>
      </c>
      <c r="J239" s="19">
        <v>22</v>
      </c>
      <c r="K239" s="19">
        <v>25</v>
      </c>
      <c r="L239" s="19">
        <v>25</v>
      </c>
      <c r="M239" s="19">
        <v>27</v>
      </c>
      <c r="N239" s="19">
        <v>29</v>
      </c>
      <c r="O239" s="19">
        <v>29</v>
      </c>
      <c r="P239" s="19">
        <v>32</v>
      </c>
      <c r="Q239" s="19">
        <v>31</v>
      </c>
      <c r="R239" s="19">
        <v>31</v>
      </c>
      <c r="S239" s="19">
        <v>34</v>
      </c>
      <c r="T239" s="19">
        <v>30</v>
      </c>
      <c r="U239" s="19">
        <v>32</v>
      </c>
      <c r="V239" s="19">
        <v>31</v>
      </c>
      <c r="W239" s="19">
        <v>30</v>
      </c>
    </row>
    <row r="240" spans="1:23" ht="18" customHeight="1" x14ac:dyDescent="0.35">
      <c r="B240" s="12" t="s">
        <v>72</v>
      </c>
      <c r="C240" s="13" t="s">
        <v>73</v>
      </c>
      <c r="D240" s="19" t="s">
        <v>67</v>
      </c>
      <c r="E240" s="19">
        <v>11</v>
      </c>
      <c r="F240" s="19">
        <v>12</v>
      </c>
      <c r="G240" s="19">
        <v>14</v>
      </c>
      <c r="H240" s="19">
        <v>14</v>
      </c>
      <c r="I240" s="19">
        <v>16</v>
      </c>
      <c r="J240" s="19">
        <v>17</v>
      </c>
      <c r="K240" s="19">
        <v>19</v>
      </c>
      <c r="L240" s="19">
        <v>19</v>
      </c>
      <c r="M240" s="19">
        <v>20</v>
      </c>
      <c r="N240" s="19">
        <v>21</v>
      </c>
      <c r="O240" s="19">
        <v>21</v>
      </c>
      <c r="P240" s="19">
        <v>24</v>
      </c>
      <c r="Q240" s="19">
        <v>23</v>
      </c>
      <c r="R240" s="19">
        <v>23</v>
      </c>
      <c r="S240" s="19">
        <v>25</v>
      </c>
      <c r="T240" s="19">
        <v>22</v>
      </c>
      <c r="U240" s="19">
        <v>23</v>
      </c>
      <c r="V240" s="19">
        <v>23</v>
      </c>
      <c r="W240" s="19">
        <v>22</v>
      </c>
    </row>
    <row r="241" spans="2:23" ht="18" customHeight="1" x14ac:dyDescent="0.35">
      <c r="B241" s="12" t="s">
        <v>75</v>
      </c>
      <c r="C241" s="13" t="s">
        <v>76</v>
      </c>
      <c r="D241" s="19" t="s">
        <v>77</v>
      </c>
      <c r="E241" s="19">
        <v>3</v>
      </c>
      <c r="F241" s="19">
        <v>3</v>
      </c>
      <c r="G241" s="19">
        <v>4</v>
      </c>
      <c r="H241" s="19">
        <v>3</v>
      </c>
      <c r="I241" s="19">
        <v>4</v>
      </c>
      <c r="J241" s="19">
        <v>4</v>
      </c>
      <c r="K241" s="19">
        <v>4</v>
      </c>
      <c r="L241" s="19">
        <v>4</v>
      </c>
      <c r="M241" s="19">
        <v>4</v>
      </c>
      <c r="N241" s="19">
        <v>4</v>
      </c>
      <c r="O241" s="19">
        <v>4</v>
      </c>
      <c r="P241" s="19">
        <v>4</v>
      </c>
      <c r="Q241" s="19">
        <v>4</v>
      </c>
      <c r="R241" s="19">
        <v>4</v>
      </c>
      <c r="S241" s="19">
        <v>4</v>
      </c>
      <c r="T241" s="19">
        <v>4</v>
      </c>
      <c r="U241" s="19">
        <v>4</v>
      </c>
      <c r="V241" s="19">
        <v>4</v>
      </c>
      <c r="W241" s="19">
        <v>3</v>
      </c>
    </row>
    <row r="242" spans="2:23" ht="18" customHeight="1" x14ac:dyDescent="0.35">
      <c r="B242" s="12" t="s">
        <v>78</v>
      </c>
      <c r="C242" s="13" t="s">
        <v>79</v>
      </c>
      <c r="D242" s="19" t="s">
        <v>80</v>
      </c>
      <c r="E242" s="19" t="s">
        <v>53</v>
      </c>
      <c r="F242" s="19" t="s">
        <v>53</v>
      </c>
      <c r="G242" s="19" t="s">
        <v>53</v>
      </c>
      <c r="H242" s="19" t="s">
        <v>53</v>
      </c>
      <c r="I242" s="19" t="s">
        <v>53</v>
      </c>
      <c r="J242" s="19" t="s">
        <v>53</v>
      </c>
      <c r="K242" s="19" t="s">
        <v>53</v>
      </c>
      <c r="L242" s="19" t="s">
        <v>53</v>
      </c>
      <c r="M242" s="19" t="s">
        <v>53</v>
      </c>
      <c r="N242" s="19" t="s">
        <v>53</v>
      </c>
      <c r="O242" s="19" t="s">
        <v>53</v>
      </c>
      <c r="P242" s="19" t="s">
        <v>53</v>
      </c>
      <c r="Q242" s="19" t="s">
        <v>53</v>
      </c>
      <c r="R242" s="19" t="s">
        <v>53</v>
      </c>
      <c r="S242" s="19" t="s">
        <v>53</v>
      </c>
      <c r="T242" s="19" t="s">
        <v>53</v>
      </c>
      <c r="U242" s="19" t="s">
        <v>53</v>
      </c>
      <c r="V242" s="19" t="s">
        <v>53</v>
      </c>
      <c r="W242" s="19" t="s">
        <v>53</v>
      </c>
    </row>
    <row r="243" spans="2:23" ht="18" customHeight="1" x14ac:dyDescent="0.35">
      <c r="B243" s="12" t="s">
        <v>82</v>
      </c>
      <c r="C243" s="13" t="s">
        <v>83</v>
      </c>
      <c r="D243" s="19" t="s">
        <v>80</v>
      </c>
      <c r="E243" s="19">
        <v>1</v>
      </c>
      <c r="F243" s="19">
        <v>1</v>
      </c>
      <c r="G243" s="19">
        <v>1</v>
      </c>
      <c r="H243" s="19">
        <v>1</v>
      </c>
      <c r="I243" s="19">
        <v>1</v>
      </c>
      <c r="J243" s="19">
        <v>2</v>
      </c>
      <c r="K243" s="19">
        <v>2</v>
      </c>
      <c r="L243" s="19">
        <v>2</v>
      </c>
      <c r="M243" s="19">
        <v>2</v>
      </c>
      <c r="N243" s="19">
        <v>2</v>
      </c>
      <c r="O243" s="19">
        <v>2</v>
      </c>
      <c r="P243" s="19">
        <v>2</v>
      </c>
      <c r="Q243" s="19">
        <v>2</v>
      </c>
      <c r="R243" s="19">
        <v>2</v>
      </c>
      <c r="S243" s="19">
        <v>2</v>
      </c>
      <c r="T243" s="19">
        <v>2</v>
      </c>
      <c r="U243" s="19">
        <v>2</v>
      </c>
      <c r="V243" s="19">
        <v>1</v>
      </c>
      <c r="W243" s="19">
        <v>1</v>
      </c>
    </row>
    <row r="244" spans="2:23" ht="18" customHeight="1" x14ac:dyDescent="0.35">
      <c r="B244" s="12" t="s">
        <v>85</v>
      </c>
      <c r="C244" s="13" t="s">
        <v>86</v>
      </c>
      <c r="D244" s="19" t="s">
        <v>80</v>
      </c>
      <c r="E244" s="19">
        <v>5</v>
      </c>
      <c r="F244" s="19">
        <v>6</v>
      </c>
      <c r="G244" s="19">
        <v>6</v>
      </c>
      <c r="H244" s="19">
        <v>6</v>
      </c>
      <c r="I244" s="19">
        <v>6</v>
      </c>
      <c r="J244" s="19">
        <v>7</v>
      </c>
      <c r="K244" s="19">
        <v>7</v>
      </c>
      <c r="L244" s="19">
        <v>7</v>
      </c>
      <c r="M244" s="19">
        <v>7</v>
      </c>
      <c r="N244" s="19">
        <v>7</v>
      </c>
      <c r="O244" s="19">
        <v>7</v>
      </c>
      <c r="P244" s="19">
        <v>8</v>
      </c>
      <c r="Q244" s="19">
        <v>7</v>
      </c>
      <c r="R244" s="19">
        <v>7</v>
      </c>
      <c r="S244" s="19">
        <v>8</v>
      </c>
      <c r="T244" s="19">
        <v>7</v>
      </c>
      <c r="U244" s="19">
        <v>7</v>
      </c>
      <c r="V244" s="19">
        <v>6</v>
      </c>
      <c r="W244" s="19">
        <v>6</v>
      </c>
    </row>
    <row r="245" spans="2:23" ht="18" customHeight="1" x14ac:dyDescent="0.35">
      <c r="B245" s="12" t="s">
        <v>87</v>
      </c>
      <c r="C245" s="13" t="s">
        <v>88</v>
      </c>
      <c r="D245" s="13" t="s">
        <v>89</v>
      </c>
      <c r="E245" s="19" t="s">
        <v>53</v>
      </c>
      <c r="F245" s="19" t="s">
        <v>53</v>
      </c>
      <c r="G245" s="19" t="s">
        <v>53</v>
      </c>
      <c r="H245" s="19" t="s">
        <v>53</v>
      </c>
      <c r="I245" s="19" t="s">
        <v>53</v>
      </c>
      <c r="J245" s="19" t="s">
        <v>53</v>
      </c>
      <c r="K245" s="19" t="s">
        <v>53</v>
      </c>
      <c r="L245" s="19" t="s">
        <v>53</v>
      </c>
      <c r="M245" s="19" t="s">
        <v>53</v>
      </c>
      <c r="N245" s="19" t="s">
        <v>53</v>
      </c>
      <c r="O245" s="19" t="s">
        <v>53</v>
      </c>
      <c r="P245" s="19" t="s">
        <v>53</v>
      </c>
      <c r="Q245" s="19" t="s">
        <v>53</v>
      </c>
      <c r="R245" s="19" t="s">
        <v>53</v>
      </c>
      <c r="S245" s="19" t="s">
        <v>53</v>
      </c>
      <c r="T245" s="19" t="s">
        <v>53</v>
      </c>
      <c r="U245" s="19" t="s">
        <v>53</v>
      </c>
      <c r="V245" s="19" t="s">
        <v>53</v>
      </c>
      <c r="W245" s="19" t="s">
        <v>53</v>
      </c>
    </row>
    <row r="246" spans="2:23" ht="18" customHeight="1" x14ac:dyDescent="0.35">
      <c r="B246" s="12" t="s">
        <v>91</v>
      </c>
      <c r="C246" s="13" t="s">
        <v>92</v>
      </c>
      <c r="D246" s="19" t="s">
        <v>93</v>
      </c>
      <c r="E246" s="19">
        <v>6</v>
      </c>
      <c r="F246" s="19">
        <v>7</v>
      </c>
      <c r="G246" s="19">
        <v>8</v>
      </c>
      <c r="H246" s="19">
        <v>8</v>
      </c>
      <c r="I246" s="19">
        <v>9</v>
      </c>
      <c r="J246" s="19">
        <v>10</v>
      </c>
      <c r="K246" s="19">
        <v>11</v>
      </c>
      <c r="L246" s="19">
        <v>11</v>
      </c>
      <c r="M246" s="19">
        <v>12</v>
      </c>
      <c r="N246" s="19">
        <v>13</v>
      </c>
      <c r="O246" s="19">
        <v>13</v>
      </c>
      <c r="P246" s="19">
        <v>14</v>
      </c>
      <c r="Q246" s="19">
        <v>14</v>
      </c>
      <c r="R246" s="19">
        <v>13</v>
      </c>
      <c r="S246" s="19">
        <v>15</v>
      </c>
      <c r="T246" s="19">
        <v>13</v>
      </c>
      <c r="U246" s="19">
        <v>14</v>
      </c>
      <c r="V246" s="19">
        <v>14</v>
      </c>
      <c r="W246" s="19">
        <v>13</v>
      </c>
    </row>
    <row r="247" spans="2:23" ht="18" customHeight="1" x14ac:dyDescent="0.35">
      <c r="B247" s="12" t="s">
        <v>94</v>
      </c>
      <c r="C247" s="13" t="s">
        <v>96</v>
      </c>
      <c r="D247" s="19" t="s">
        <v>95</v>
      </c>
      <c r="E247" s="19">
        <v>4</v>
      </c>
      <c r="F247" s="19">
        <v>5</v>
      </c>
      <c r="G247" s="19">
        <v>5</v>
      </c>
      <c r="H247" s="19">
        <v>5</v>
      </c>
      <c r="I247" s="19">
        <v>6</v>
      </c>
      <c r="J247" s="19">
        <v>7</v>
      </c>
      <c r="K247" s="19">
        <v>8</v>
      </c>
      <c r="L247" s="19">
        <v>8</v>
      </c>
      <c r="M247" s="19">
        <v>8</v>
      </c>
      <c r="N247" s="19">
        <v>9</v>
      </c>
      <c r="O247" s="19">
        <v>9</v>
      </c>
      <c r="P247" s="19">
        <v>10</v>
      </c>
      <c r="Q247" s="19">
        <v>10</v>
      </c>
      <c r="R247" s="19">
        <v>9</v>
      </c>
      <c r="S247" s="19">
        <v>10</v>
      </c>
      <c r="T247" s="19">
        <v>9</v>
      </c>
      <c r="U247" s="19">
        <v>10</v>
      </c>
      <c r="V247" s="19">
        <v>10</v>
      </c>
      <c r="W247" s="19">
        <v>9</v>
      </c>
    </row>
    <row r="248" spans="2:23" ht="18" customHeight="1" x14ac:dyDescent="0.35">
      <c r="B248" s="12" t="s">
        <v>97</v>
      </c>
      <c r="C248" s="13" t="s">
        <v>98</v>
      </c>
      <c r="D248" s="19" t="s">
        <v>99</v>
      </c>
      <c r="E248" s="19">
        <v>3</v>
      </c>
      <c r="F248" s="19">
        <v>3</v>
      </c>
      <c r="G248" s="19">
        <v>2</v>
      </c>
      <c r="H248" s="19">
        <v>2</v>
      </c>
      <c r="I248" s="19">
        <v>2</v>
      </c>
      <c r="J248" s="19">
        <v>2</v>
      </c>
      <c r="K248" s="19">
        <v>2</v>
      </c>
      <c r="L248" s="19">
        <v>2</v>
      </c>
      <c r="M248" s="19">
        <v>2</v>
      </c>
      <c r="N248" s="19">
        <v>2</v>
      </c>
      <c r="O248" s="19">
        <v>2</v>
      </c>
      <c r="P248" s="19">
        <v>2</v>
      </c>
      <c r="Q248" s="19">
        <v>2</v>
      </c>
      <c r="R248" s="19">
        <v>2</v>
      </c>
      <c r="S248" s="19">
        <v>2</v>
      </c>
      <c r="T248" s="19">
        <v>2</v>
      </c>
      <c r="U248" s="19">
        <v>2</v>
      </c>
      <c r="V248" s="19">
        <v>2</v>
      </c>
      <c r="W248" s="19">
        <v>2</v>
      </c>
    </row>
    <row r="249" spans="2:23" ht="18" customHeight="1" x14ac:dyDescent="0.35">
      <c r="B249" s="21" t="s">
        <v>100</v>
      </c>
      <c r="C249" s="22" t="s">
        <v>101</v>
      </c>
      <c r="D249" s="23" t="s">
        <v>102</v>
      </c>
      <c r="E249" s="23" t="s">
        <v>53</v>
      </c>
      <c r="F249" s="23" t="s">
        <v>53</v>
      </c>
      <c r="G249" s="23" t="s">
        <v>53</v>
      </c>
      <c r="H249" s="23" t="s">
        <v>53</v>
      </c>
      <c r="I249" s="23" t="s">
        <v>53</v>
      </c>
      <c r="J249" s="23" t="s">
        <v>53</v>
      </c>
      <c r="K249" s="23" t="s">
        <v>53</v>
      </c>
      <c r="L249" s="23" t="s">
        <v>53</v>
      </c>
      <c r="M249" s="23" t="s">
        <v>53</v>
      </c>
      <c r="N249" s="23" t="s">
        <v>53</v>
      </c>
      <c r="O249" s="23" t="s">
        <v>53</v>
      </c>
      <c r="P249" s="23" t="s">
        <v>53</v>
      </c>
      <c r="Q249" s="23" t="s">
        <v>53</v>
      </c>
      <c r="R249" s="23" t="s">
        <v>53</v>
      </c>
      <c r="S249" s="23" t="s">
        <v>53</v>
      </c>
      <c r="T249" s="23" t="s">
        <v>53</v>
      </c>
      <c r="U249" s="23" t="s">
        <v>53</v>
      </c>
      <c r="V249" s="23" t="s">
        <v>53</v>
      </c>
      <c r="W249" s="23" t="s">
        <v>53</v>
      </c>
    </row>
    <row r="250" spans="2:23" ht="18" customHeight="1" x14ac:dyDescent="0.35">
      <c r="B250" s="12" t="s">
        <v>104</v>
      </c>
      <c r="C250" s="13" t="s">
        <v>105</v>
      </c>
      <c r="D250" s="19" t="s">
        <v>106</v>
      </c>
      <c r="E250" s="19">
        <v>1</v>
      </c>
      <c r="F250" s="19">
        <v>1</v>
      </c>
      <c r="G250" s="19">
        <v>1</v>
      </c>
      <c r="H250" s="19">
        <v>1</v>
      </c>
      <c r="I250" s="19">
        <v>1</v>
      </c>
      <c r="J250" s="19">
        <v>1</v>
      </c>
      <c r="K250" s="19">
        <v>1</v>
      </c>
      <c r="L250" s="19">
        <v>1</v>
      </c>
      <c r="M250" s="19">
        <v>1</v>
      </c>
      <c r="N250" s="19">
        <v>1</v>
      </c>
      <c r="O250" s="19">
        <v>1</v>
      </c>
      <c r="P250" s="19">
        <v>1</v>
      </c>
      <c r="Q250" s="19">
        <v>1</v>
      </c>
      <c r="R250" s="19">
        <v>1</v>
      </c>
      <c r="S250" s="19">
        <v>1</v>
      </c>
      <c r="T250" s="19">
        <v>1</v>
      </c>
      <c r="U250" s="19">
        <v>1</v>
      </c>
      <c r="V250" s="19">
        <v>1</v>
      </c>
      <c r="W250" s="19">
        <v>1</v>
      </c>
    </row>
    <row r="251" spans="2:23" ht="18" customHeight="1" x14ac:dyDescent="0.35">
      <c r="B251" s="12" t="s">
        <v>107</v>
      </c>
      <c r="C251" s="13" t="s">
        <v>109</v>
      </c>
      <c r="D251" s="19" t="s">
        <v>108</v>
      </c>
      <c r="E251" s="19">
        <v>3</v>
      </c>
      <c r="F251" s="19">
        <v>3</v>
      </c>
      <c r="G251" s="19">
        <v>3</v>
      </c>
      <c r="H251" s="19">
        <v>3</v>
      </c>
      <c r="I251" s="19">
        <v>3</v>
      </c>
      <c r="J251" s="19">
        <v>3</v>
      </c>
      <c r="K251" s="19">
        <v>3</v>
      </c>
      <c r="L251" s="19">
        <v>3</v>
      </c>
      <c r="M251" s="19">
        <v>3</v>
      </c>
      <c r="N251" s="19">
        <v>4</v>
      </c>
      <c r="O251" s="19">
        <v>2</v>
      </c>
      <c r="P251" s="19">
        <v>3</v>
      </c>
      <c r="Q251" s="19">
        <v>2</v>
      </c>
      <c r="R251" s="19">
        <v>2</v>
      </c>
      <c r="S251" s="19">
        <v>3</v>
      </c>
      <c r="T251" s="19">
        <v>2</v>
      </c>
      <c r="U251" s="19">
        <v>2</v>
      </c>
      <c r="V251" s="19">
        <v>1</v>
      </c>
      <c r="W251" s="19">
        <v>1</v>
      </c>
    </row>
    <row r="252" spans="2:23" ht="18" customHeight="1" x14ac:dyDescent="0.35">
      <c r="B252" s="12" t="s">
        <v>110</v>
      </c>
      <c r="C252" s="13" t="s">
        <v>111</v>
      </c>
      <c r="D252" s="19" t="s">
        <v>112</v>
      </c>
      <c r="E252" s="19">
        <v>4</v>
      </c>
      <c r="F252" s="19">
        <v>5</v>
      </c>
      <c r="G252" s="19">
        <v>5</v>
      </c>
      <c r="H252" s="19">
        <v>4</v>
      </c>
      <c r="I252" s="19">
        <v>5</v>
      </c>
      <c r="J252" s="19">
        <v>5</v>
      </c>
      <c r="K252" s="19">
        <v>4</v>
      </c>
      <c r="L252" s="19">
        <v>4</v>
      </c>
      <c r="M252" s="19">
        <v>4</v>
      </c>
      <c r="N252" s="19">
        <v>5</v>
      </c>
      <c r="O252" s="19">
        <v>4</v>
      </c>
      <c r="P252" s="19">
        <v>4</v>
      </c>
      <c r="Q252" s="19">
        <v>3</v>
      </c>
      <c r="R252" s="19">
        <v>4</v>
      </c>
      <c r="S252" s="19">
        <v>3</v>
      </c>
      <c r="T252" s="19">
        <v>3</v>
      </c>
      <c r="U252" s="19">
        <v>3</v>
      </c>
      <c r="V252" s="19">
        <v>3</v>
      </c>
      <c r="W252" s="19">
        <v>2</v>
      </c>
    </row>
    <row r="253" spans="2:23" ht="18" customHeight="1" x14ac:dyDescent="0.35">
      <c r="B253" s="12" t="s">
        <v>113</v>
      </c>
      <c r="C253" s="13" t="s">
        <v>114</v>
      </c>
      <c r="D253" s="19" t="s">
        <v>115</v>
      </c>
      <c r="E253" s="19" t="s">
        <v>53</v>
      </c>
      <c r="F253" s="19" t="s">
        <v>53</v>
      </c>
      <c r="G253" s="19" t="s">
        <v>53</v>
      </c>
      <c r="H253" s="19" t="s">
        <v>53</v>
      </c>
      <c r="I253" s="19" t="s">
        <v>53</v>
      </c>
      <c r="J253" s="19" t="s">
        <v>53</v>
      </c>
      <c r="K253" s="19" t="s">
        <v>53</v>
      </c>
      <c r="L253" s="19" t="s">
        <v>53</v>
      </c>
      <c r="M253" s="19" t="s">
        <v>53</v>
      </c>
      <c r="N253" s="19" t="s">
        <v>53</v>
      </c>
      <c r="O253" s="19" t="s">
        <v>53</v>
      </c>
      <c r="P253" s="19" t="s">
        <v>53</v>
      </c>
      <c r="Q253" s="19" t="s">
        <v>53</v>
      </c>
      <c r="R253" s="19" t="s">
        <v>53</v>
      </c>
      <c r="S253" s="19" t="s">
        <v>53</v>
      </c>
      <c r="T253" s="19" t="s">
        <v>53</v>
      </c>
      <c r="U253" s="19" t="s">
        <v>53</v>
      </c>
      <c r="V253" s="19" t="s">
        <v>53</v>
      </c>
      <c r="W253" s="19" t="s">
        <v>53</v>
      </c>
    </row>
    <row r="254" spans="2:23" ht="18" customHeight="1" x14ac:dyDescent="0.35">
      <c r="B254" s="12" t="s">
        <v>116</v>
      </c>
      <c r="C254" s="13" t="s">
        <v>118</v>
      </c>
      <c r="D254" s="19" t="s">
        <v>117</v>
      </c>
      <c r="E254" s="19">
        <v>1</v>
      </c>
      <c r="F254" s="19">
        <v>1</v>
      </c>
      <c r="G254" s="19">
        <v>2</v>
      </c>
      <c r="H254" s="19">
        <v>2</v>
      </c>
      <c r="I254" s="19">
        <v>2</v>
      </c>
      <c r="J254" s="19">
        <v>2</v>
      </c>
      <c r="K254" s="19">
        <v>2</v>
      </c>
      <c r="L254" s="19">
        <v>2</v>
      </c>
      <c r="M254" s="19">
        <v>2</v>
      </c>
      <c r="N254" s="19">
        <v>2</v>
      </c>
      <c r="O254" s="19">
        <v>1</v>
      </c>
      <c r="P254" s="19">
        <v>2</v>
      </c>
      <c r="Q254" s="19">
        <v>1</v>
      </c>
      <c r="R254" s="19">
        <v>1</v>
      </c>
      <c r="S254" s="19">
        <v>2</v>
      </c>
      <c r="T254" s="19">
        <v>1</v>
      </c>
      <c r="U254" s="19">
        <v>1</v>
      </c>
      <c r="V254" s="19">
        <v>1</v>
      </c>
      <c r="W254" s="19">
        <v>1</v>
      </c>
    </row>
    <row r="255" spans="2:23" ht="18" customHeight="1" x14ac:dyDescent="0.35">
      <c r="B255" s="12" t="s">
        <v>120</v>
      </c>
      <c r="C255" s="13" t="s">
        <v>122</v>
      </c>
      <c r="D255" s="19" t="s">
        <v>121</v>
      </c>
      <c r="E255" s="19">
        <v>2</v>
      </c>
      <c r="F255" s="19">
        <v>2</v>
      </c>
      <c r="G255" s="19">
        <v>2</v>
      </c>
      <c r="H255" s="19">
        <v>2</v>
      </c>
      <c r="I255" s="19">
        <v>2</v>
      </c>
      <c r="J255" s="19">
        <v>2</v>
      </c>
      <c r="K255" s="19">
        <v>2</v>
      </c>
      <c r="L255" s="19">
        <v>2</v>
      </c>
      <c r="M255" s="19">
        <v>3</v>
      </c>
      <c r="N255" s="19">
        <v>3</v>
      </c>
      <c r="O255" s="19">
        <v>3</v>
      </c>
      <c r="P255" s="19">
        <v>3</v>
      </c>
      <c r="Q255" s="19">
        <v>3</v>
      </c>
      <c r="R255" s="19">
        <v>3</v>
      </c>
      <c r="S255" s="19">
        <v>3</v>
      </c>
      <c r="T255" s="19">
        <v>2</v>
      </c>
      <c r="U255" s="19">
        <v>2</v>
      </c>
      <c r="V255" s="19">
        <v>2</v>
      </c>
      <c r="W255" s="19">
        <v>2</v>
      </c>
    </row>
    <row r="256" spans="2:23" ht="18" customHeight="1" x14ac:dyDescent="0.35">
      <c r="B256" s="12" t="s">
        <v>123</v>
      </c>
      <c r="C256" s="13" t="s">
        <v>125</v>
      </c>
      <c r="D256" s="19" t="s">
        <v>124</v>
      </c>
      <c r="E256" s="19" t="s">
        <v>53</v>
      </c>
      <c r="F256" s="19" t="s">
        <v>53</v>
      </c>
      <c r="G256" s="19" t="s">
        <v>53</v>
      </c>
      <c r="H256" s="19" t="s">
        <v>53</v>
      </c>
      <c r="I256" s="19" t="s">
        <v>53</v>
      </c>
      <c r="J256" s="19" t="s">
        <v>53</v>
      </c>
      <c r="K256" s="19" t="s">
        <v>53</v>
      </c>
      <c r="L256" s="19" t="s">
        <v>53</v>
      </c>
      <c r="M256" s="19" t="s">
        <v>53</v>
      </c>
      <c r="N256" s="19" t="s">
        <v>53</v>
      </c>
      <c r="O256" s="19" t="s">
        <v>53</v>
      </c>
      <c r="P256" s="19" t="s">
        <v>53</v>
      </c>
      <c r="Q256" s="19" t="s">
        <v>53</v>
      </c>
      <c r="R256" s="19" t="s">
        <v>53</v>
      </c>
      <c r="S256" s="19" t="s">
        <v>53</v>
      </c>
      <c r="T256" s="19" t="s">
        <v>53</v>
      </c>
      <c r="U256" s="19" t="s">
        <v>53</v>
      </c>
      <c r="V256" s="19" t="s">
        <v>53</v>
      </c>
      <c r="W256" s="19" t="s">
        <v>53</v>
      </c>
    </row>
    <row r="257" spans="2:23" ht="18" customHeight="1" x14ac:dyDescent="0.35">
      <c r="B257" s="12" t="s">
        <v>126</v>
      </c>
      <c r="C257" s="13" t="s">
        <v>128</v>
      </c>
      <c r="D257" s="19" t="s">
        <v>127</v>
      </c>
      <c r="E257" s="19">
        <v>9</v>
      </c>
      <c r="F257" s="19">
        <v>9</v>
      </c>
      <c r="G257" s="19">
        <v>10</v>
      </c>
      <c r="H257" s="19">
        <v>10</v>
      </c>
      <c r="I257" s="19">
        <v>10</v>
      </c>
      <c r="J257" s="19">
        <v>11</v>
      </c>
      <c r="K257" s="19">
        <v>11</v>
      </c>
      <c r="L257" s="19">
        <v>11</v>
      </c>
      <c r="M257" s="19">
        <v>11</v>
      </c>
      <c r="N257" s="19">
        <v>11</v>
      </c>
      <c r="O257" s="19">
        <v>11</v>
      </c>
      <c r="P257" s="19">
        <v>12</v>
      </c>
      <c r="Q257" s="19">
        <v>11</v>
      </c>
      <c r="R257" s="19">
        <v>11</v>
      </c>
      <c r="S257" s="19">
        <v>12</v>
      </c>
      <c r="T257" s="19">
        <v>10</v>
      </c>
      <c r="U257" s="19">
        <v>11</v>
      </c>
      <c r="V257" s="19">
        <v>10</v>
      </c>
      <c r="W257" s="19">
        <v>9</v>
      </c>
    </row>
    <row r="258" spans="2:23" ht="18" customHeight="1" x14ac:dyDescent="0.35">
      <c r="B258" s="12" t="s">
        <v>129</v>
      </c>
      <c r="C258" s="13" t="s">
        <v>130</v>
      </c>
      <c r="D258" s="19" t="s">
        <v>131</v>
      </c>
      <c r="E258" s="19">
        <v>3</v>
      </c>
      <c r="F258" s="19">
        <v>3</v>
      </c>
      <c r="G258" s="19">
        <v>3</v>
      </c>
      <c r="H258" s="19">
        <v>3</v>
      </c>
      <c r="I258" s="19">
        <v>2</v>
      </c>
      <c r="J258" s="19">
        <v>2</v>
      </c>
      <c r="K258" s="19">
        <v>2</v>
      </c>
      <c r="L258" s="19">
        <v>2</v>
      </c>
      <c r="M258" s="19">
        <v>2</v>
      </c>
      <c r="N258" s="19">
        <v>2</v>
      </c>
      <c r="O258" s="19">
        <v>2</v>
      </c>
      <c r="P258" s="19">
        <v>2</v>
      </c>
      <c r="Q258" s="19">
        <v>2</v>
      </c>
      <c r="R258" s="19">
        <v>2</v>
      </c>
      <c r="S258" s="19">
        <v>1</v>
      </c>
      <c r="T258" s="19">
        <v>2</v>
      </c>
      <c r="U258" s="19">
        <v>2</v>
      </c>
      <c r="V258" s="19">
        <v>2</v>
      </c>
      <c r="W258" s="19">
        <v>2</v>
      </c>
    </row>
    <row r="259" spans="2:23" ht="18" customHeight="1" x14ac:dyDescent="0.35">
      <c r="B259" s="24" t="s">
        <v>166</v>
      </c>
      <c r="C259" s="25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7" t="s">
        <v>164</v>
      </c>
    </row>
    <row r="260" spans="2:23" ht="18" customHeight="1" x14ac:dyDescent="0.35">
      <c r="B260" s="7" t="s">
        <v>3</v>
      </c>
      <c r="C260" s="8" t="s">
        <v>4</v>
      </c>
      <c r="D260" s="7" t="s">
        <v>24</v>
      </c>
      <c r="E260" s="9" t="s">
        <v>7</v>
      </c>
      <c r="F260" s="10" t="s">
        <v>8</v>
      </c>
      <c r="G260" s="10" t="s">
        <v>9</v>
      </c>
      <c r="H260" s="11" t="s">
        <v>10</v>
      </c>
      <c r="I260" s="11" t="s">
        <v>11</v>
      </c>
      <c r="J260" s="10" t="s">
        <v>12</v>
      </c>
      <c r="K260" s="10" t="s">
        <v>13</v>
      </c>
      <c r="L260" s="10" t="s">
        <v>14</v>
      </c>
      <c r="M260" s="10" t="s">
        <v>15</v>
      </c>
      <c r="N260" s="10" t="s">
        <v>16</v>
      </c>
      <c r="O260" s="10" t="s">
        <v>17</v>
      </c>
      <c r="P260" s="10" t="s">
        <v>18</v>
      </c>
      <c r="Q260" s="10" t="s">
        <v>19</v>
      </c>
      <c r="R260" s="10" t="s">
        <v>20</v>
      </c>
      <c r="S260" s="10" t="s">
        <v>21</v>
      </c>
      <c r="T260" s="10" t="s">
        <v>22</v>
      </c>
      <c r="U260" s="10" t="s">
        <v>23</v>
      </c>
      <c r="V260" s="10">
        <v>7</v>
      </c>
      <c r="W260" s="10">
        <v>8</v>
      </c>
    </row>
    <row r="261" spans="2:23" ht="18" customHeight="1" x14ac:dyDescent="0.35">
      <c r="B261" s="12" t="s">
        <v>133</v>
      </c>
      <c r="C261" s="13" t="s">
        <v>134</v>
      </c>
      <c r="D261" s="19" t="s">
        <v>135</v>
      </c>
      <c r="E261" s="19">
        <v>9</v>
      </c>
      <c r="F261" s="19">
        <v>8</v>
      </c>
      <c r="G261" s="19">
        <v>12</v>
      </c>
      <c r="H261" s="19">
        <v>9</v>
      </c>
      <c r="I261" s="19">
        <v>11</v>
      </c>
      <c r="J261" s="19">
        <v>11</v>
      </c>
      <c r="K261" s="19">
        <v>10</v>
      </c>
      <c r="L261" s="19">
        <v>12</v>
      </c>
      <c r="M261" s="19">
        <v>13</v>
      </c>
      <c r="N261" s="19">
        <v>9</v>
      </c>
      <c r="O261" s="19">
        <v>12</v>
      </c>
      <c r="P261" s="19">
        <v>8</v>
      </c>
      <c r="Q261" s="19">
        <v>9</v>
      </c>
      <c r="R261" s="19">
        <v>11</v>
      </c>
      <c r="S261" s="19">
        <v>9</v>
      </c>
      <c r="T261" s="19">
        <v>8</v>
      </c>
      <c r="U261" s="19">
        <v>9</v>
      </c>
      <c r="V261" s="19">
        <v>7</v>
      </c>
      <c r="W261" s="19">
        <v>5</v>
      </c>
    </row>
    <row r="262" spans="2:23" ht="18" customHeight="1" x14ac:dyDescent="0.35">
      <c r="B262" s="12" t="s">
        <v>137</v>
      </c>
      <c r="C262" s="13" t="s">
        <v>138</v>
      </c>
      <c r="D262" s="19" t="s">
        <v>139</v>
      </c>
      <c r="E262" s="19">
        <v>12</v>
      </c>
      <c r="F262" s="19">
        <v>12</v>
      </c>
      <c r="G262" s="19">
        <v>11</v>
      </c>
      <c r="H262" s="19">
        <v>12</v>
      </c>
      <c r="I262" s="19">
        <v>12</v>
      </c>
      <c r="J262" s="19">
        <v>14</v>
      </c>
      <c r="K262" s="19">
        <v>14</v>
      </c>
      <c r="L262" s="19">
        <v>13</v>
      </c>
      <c r="M262" s="19">
        <v>15</v>
      </c>
      <c r="N262" s="19">
        <v>14</v>
      </c>
      <c r="O262" s="19">
        <v>13</v>
      </c>
      <c r="P262" s="19">
        <v>11</v>
      </c>
      <c r="Q262" s="19">
        <v>10</v>
      </c>
      <c r="R262" s="19">
        <v>11</v>
      </c>
      <c r="S262" s="19">
        <v>14</v>
      </c>
      <c r="T262" s="19">
        <v>9</v>
      </c>
      <c r="U262" s="19">
        <v>11</v>
      </c>
      <c r="V262" s="19">
        <v>8</v>
      </c>
      <c r="W262" s="19">
        <v>8</v>
      </c>
    </row>
    <row r="263" spans="2:23" ht="18" customHeight="1" x14ac:dyDescent="0.35">
      <c r="B263" s="12" t="s">
        <v>140</v>
      </c>
      <c r="C263" s="13" t="s">
        <v>141</v>
      </c>
      <c r="D263" s="19" t="s">
        <v>142</v>
      </c>
      <c r="E263" s="19" t="s">
        <v>53</v>
      </c>
      <c r="F263" s="19" t="s">
        <v>53</v>
      </c>
      <c r="G263" s="19" t="s">
        <v>53</v>
      </c>
      <c r="H263" s="19" t="s">
        <v>53</v>
      </c>
      <c r="I263" s="19" t="s">
        <v>53</v>
      </c>
      <c r="J263" s="19" t="s">
        <v>53</v>
      </c>
      <c r="K263" s="19" t="s">
        <v>53</v>
      </c>
      <c r="L263" s="19" t="s">
        <v>53</v>
      </c>
      <c r="M263" s="19" t="s">
        <v>53</v>
      </c>
      <c r="N263" s="19" t="s">
        <v>53</v>
      </c>
      <c r="O263" s="19" t="s">
        <v>53</v>
      </c>
      <c r="P263" s="19" t="s">
        <v>53</v>
      </c>
      <c r="Q263" s="19" t="s">
        <v>53</v>
      </c>
      <c r="R263" s="19" t="s">
        <v>53</v>
      </c>
      <c r="S263" s="19" t="s">
        <v>53</v>
      </c>
      <c r="T263" s="19" t="s">
        <v>53</v>
      </c>
      <c r="U263" s="19" t="s">
        <v>53</v>
      </c>
      <c r="V263" s="19" t="s">
        <v>53</v>
      </c>
      <c r="W263" s="19" t="s">
        <v>53</v>
      </c>
    </row>
    <row r="264" spans="2:23" ht="18" customHeight="1" x14ac:dyDescent="0.35">
      <c r="B264" s="12" t="s">
        <v>143</v>
      </c>
      <c r="C264" s="13" t="s">
        <v>144</v>
      </c>
      <c r="D264" s="19" t="s">
        <v>145</v>
      </c>
      <c r="E264" s="19">
        <v>2</v>
      </c>
      <c r="F264" s="19">
        <v>2</v>
      </c>
      <c r="G264" s="19">
        <v>2</v>
      </c>
      <c r="H264" s="19">
        <v>3</v>
      </c>
      <c r="I264" s="19">
        <v>1</v>
      </c>
      <c r="J264" s="19">
        <v>2</v>
      </c>
      <c r="K264" s="19">
        <v>3</v>
      </c>
      <c r="L264" s="19">
        <v>2</v>
      </c>
      <c r="M264" s="19">
        <v>4</v>
      </c>
      <c r="N264" s="19">
        <v>3</v>
      </c>
      <c r="O264" s="19">
        <v>2</v>
      </c>
      <c r="P264" s="19">
        <v>1</v>
      </c>
      <c r="Q264" s="19">
        <v>1</v>
      </c>
      <c r="R264" s="19">
        <v>1</v>
      </c>
      <c r="S264" s="19">
        <v>3</v>
      </c>
      <c r="T264" s="19">
        <v>1</v>
      </c>
      <c r="U264" s="19">
        <v>2</v>
      </c>
      <c r="V264" s="19">
        <v>1</v>
      </c>
      <c r="W264" s="19">
        <v>1</v>
      </c>
    </row>
    <row r="265" spans="2:23" ht="18" customHeight="1" x14ac:dyDescent="0.35">
      <c r="B265" s="12" t="s">
        <v>146</v>
      </c>
      <c r="C265" s="13" t="s">
        <v>147</v>
      </c>
      <c r="D265" s="19" t="s">
        <v>148</v>
      </c>
      <c r="E265" s="19">
        <v>9</v>
      </c>
      <c r="F265" s="19">
        <v>9</v>
      </c>
      <c r="G265" s="19">
        <v>10</v>
      </c>
      <c r="H265" s="19">
        <v>10</v>
      </c>
      <c r="I265" s="19">
        <v>9</v>
      </c>
      <c r="J265" s="19">
        <v>13</v>
      </c>
      <c r="K265" s="19">
        <v>13</v>
      </c>
      <c r="L265" s="19">
        <v>15</v>
      </c>
      <c r="M265" s="19">
        <v>13</v>
      </c>
      <c r="N265" s="19">
        <v>14</v>
      </c>
      <c r="O265" s="19">
        <v>13</v>
      </c>
      <c r="P265" s="19">
        <v>14</v>
      </c>
      <c r="Q265" s="19">
        <v>14</v>
      </c>
      <c r="R265" s="19">
        <v>12</v>
      </c>
      <c r="S265" s="19">
        <v>16</v>
      </c>
      <c r="T265" s="19">
        <v>13</v>
      </c>
      <c r="U265" s="19">
        <v>12</v>
      </c>
      <c r="V265" s="19">
        <v>12</v>
      </c>
      <c r="W265" s="19">
        <v>13</v>
      </c>
    </row>
    <row r="266" spans="2:23" ht="18" customHeight="1" x14ac:dyDescent="0.35">
      <c r="B266" s="12" t="s">
        <v>150</v>
      </c>
      <c r="C266" s="13" t="s">
        <v>151</v>
      </c>
      <c r="D266" s="19" t="s">
        <v>152</v>
      </c>
      <c r="E266" s="19">
        <v>31</v>
      </c>
      <c r="F266" s="19">
        <v>7</v>
      </c>
      <c r="G266" s="19">
        <v>38</v>
      </c>
      <c r="H266" s="19">
        <v>17</v>
      </c>
      <c r="I266" s="19">
        <v>29</v>
      </c>
      <c r="J266" s="19">
        <v>24</v>
      </c>
      <c r="K266" s="19">
        <v>31</v>
      </c>
      <c r="L266" s="19">
        <v>44</v>
      </c>
      <c r="M266" s="19">
        <v>26</v>
      </c>
      <c r="N266" s="19">
        <v>18</v>
      </c>
      <c r="O266" s="19">
        <v>26</v>
      </c>
      <c r="P266" s="19">
        <v>16</v>
      </c>
      <c r="Q266" s="19">
        <v>15</v>
      </c>
      <c r="R266" s="19">
        <v>21</v>
      </c>
      <c r="S266" s="19">
        <v>11</v>
      </c>
      <c r="T266" s="19">
        <v>12</v>
      </c>
      <c r="U266" s="19">
        <v>24</v>
      </c>
      <c r="V266" s="19">
        <v>2</v>
      </c>
      <c r="W266" s="19">
        <v>4</v>
      </c>
    </row>
    <row r="267" spans="2:23" ht="18" customHeight="1" x14ac:dyDescent="0.35">
      <c r="B267" s="12" t="s">
        <v>153</v>
      </c>
      <c r="C267" s="13" t="s">
        <v>154</v>
      </c>
      <c r="D267" s="19" t="s">
        <v>155</v>
      </c>
      <c r="E267" s="19">
        <v>25</v>
      </c>
      <c r="F267" s="19">
        <v>25</v>
      </c>
      <c r="G267" s="19">
        <v>28</v>
      </c>
      <c r="H267" s="19">
        <v>26</v>
      </c>
      <c r="I267" s="19">
        <v>28</v>
      </c>
      <c r="J267" s="19">
        <v>29</v>
      </c>
      <c r="K267" s="19">
        <v>29</v>
      </c>
      <c r="L267" s="19">
        <v>30</v>
      </c>
      <c r="M267" s="19">
        <v>31</v>
      </c>
      <c r="N267" s="19">
        <v>29</v>
      </c>
      <c r="O267" s="19">
        <v>30</v>
      </c>
      <c r="P267" s="19">
        <v>31</v>
      </c>
      <c r="Q267" s="19">
        <v>28</v>
      </c>
      <c r="R267" s="19">
        <v>29</v>
      </c>
      <c r="S267" s="19">
        <v>31</v>
      </c>
      <c r="T267" s="19">
        <v>26</v>
      </c>
      <c r="U267" s="19">
        <v>28</v>
      </c>
      <c r="V267" s="19">
        <v>25</v>
      </c>
      <c r="W267" s="19">
        <v>24</v>
      </c>
    </row>
    <row r="268" spans="2:23" ht="18" customHeight="1" x14ac:dyDescent="0.35">
      <c r="B268" s="12" t="s">
        <v>156</v>
      </c>
      <c r="C268" s="13" t="s">
        <v>157</v>
      </c>
      <c r="D268" s="19" t="s">
        <v>158</v>
      </c>
      <c r="E268" s="19">
        <v>6</v>
      </c>
      <c r="F268" s="19">
        <v>1</v>
      </c>
      <c r="G268" s="19">
        <v>10</v>
      </c>
      <c r="H268" s="19">
        <v>4</v>
      </c>
      <c r="I268" s="19">
        <v>14</v>
      </c>
      <c r="J268" s="19">
        <v>24</v>
      </c>
      <c r="K268" s="19">
        <v>19</v>
      </c>
      <c r="L268" s="19">
        <v>23</v>
      </c>
      <c r="M268" s="19">
        <v>53</v>
      </c>
      <c r="N268" s="19">
        <v>17</v>
      </c>
      <c r="O268" s="19">
        <v>38</v>
      </c>
      <c r="P268" s="19">
        <v>41</v>
      </c>
      <c r="Q268" s="19">
        <v>30</v>
      </c>
      <c r="R268" s="19">
        <v>52</v>
      </c>
      <c r="S268" s="19">
        <v>33</v>
      </c>
      <c r="T268" s="19">
        <v>26</v>
      </c>
      <c r="U268" s="19">
        <v>42</v>
      </c>
      <c r="V268" s="19">
        <v>37</v>
      </c>
      <c r="W268" s="19">
        <v>17</v>
      </c>
    </row>
    <row r="272" spans="2:23" ht="18" customHeight="1" x14ac:dyDescent="0.35">
      <c r="B272" s="28" t="s">
        <v>168</v>
      </c>
    </row>
    <row r="273" spans="2:23" ht="18" customHeight="1" x14ac:dyDescent="0.35">
      <c r="B273" s="4" t="s">
        <v>167</v>
      </c>
      <c r="D273" s="5"/>
      <c r="E273" s="3" t="s">
        <v>5</v>
      </c>
      <c r="F273" s="6"/>
      <c r="G273" s="6"/>
      <c r="H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2:23" ht="18" customHeight="1" x14ac:dyDescent="0.35">
      <c r="B274" s="7" t="s">
        <v>3</v>
      </c>
      <c r="C274" s="8" t="s">
        <v>6</v>
      </c>
      <c r="D274" s="7" t="s">
        <v>24</v>
      </c>
      <c r="E274" s="9" t="s">
        <v>7</v>
      </c>
      <c r="F274" s="10" t="s">
        <v>8</v>
      </c>
      <c r="G274" s="10" t="s">
        <v>9</v>
      </c>
      <c r="H274" s="11" t="s">
        <v>10</v>
      </c>
      <c r="I274" s="11" t="s">
        <v>11</v>
      </c>
      <c r="J274" s="10" t="s">
        <v>12</v>
      </c>
      <c r="K274" s="10" t="s">
        <v>13</v>
      </c>
      <c r="L274" s="10" t="s">
        <v>14</v>
      </c>
      <c r="M274" s="10" t="s">
        <v>15</v>
      </c>
      <c r="N274" s="10" t="s">
        <v>16</v>
      </c>
      <c r="O274" s="10" t="s">
        <v>17</v>
      </c>
      <c r="P274" s="10" t="s">
        <v>18</v>
      </c>
      <c r="Q274" s="10" t="s">
        <v>19</v>
      </c>
      <c r="R274" s="10" t="s">
        <v>20</v>
      </c>
      <c r="S274" s="10" t="s">
        <v>21</v>
      </c>
      <c r="T274" s="10" t="s">
        <v>22</v>
      </c>
      <c r="U274" s="10" t="s">
        <v>23</v>
      </c>
      <c r="V274" s="10">
        <v>7</v>
      </c>
      <c r="W274" s="10">
        <v>8</v>
      </c>
    </row>
    <row r="275" spans="2:23" ht="18" customHeight="1" x14ac:dyDescent="0.35">
      <c r="B275" s="12" t="s">
        <v>25</v>
      </c>
      <c r="C275" s="13" t="s">
        <v>27</v>
      </c>
      <c r="D275" s="14" t="s">
        <v>26</v>
      </c>
      <c r="E275" s="15" t="s">
        <v>28</v>
      </c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7"/>
    </row>
    <row r="276" spans="2:23" ht="18" customHeight="1" x14ac:dyDescent="0.35">
      <c r="B276" s="12" t="s">
        <v>30</v>
      </c>
      <c r="C276" s="13" t="s">
        <v>32</v>
      </c>
      <c r="D276" s="19" t="s">
        <v>31</v>
      </c>
      <c r="E276" s="20">
        <v>7</v>
      </c>
      <c r="F276" s="20">
        <v>8</v>
      </c>
      <c r="G276" s="20">
        <v>3</v>
      </c>
      <c r="H276" s="20">
        <v>6</v>
      </c>
      <c r="I276" s="20">
        <v>5</v>
      </c>
      <c r="J276" s="20">
        <v>3</v>
      </c>
      <c r="K276" s="20">
        <v>7</v>
      </c>
      <c r="L276" s="20">
        <v>3</v>
      </c>
      <c r="M276" s="20">
        <v>1</v>
      </c>
      <c r="N276" s="20">
        <v>13</v>
      </c>
      <c r="O276" s="20">
        <v>4</v>
      </c>
      <c r="P276" s="20">
        <v>8</v>
      </c>
      <c r="Q276" s="20">
        <v>21</v>
      </c>
      <c r="R276" s="20">
        <v>15</v>
      </c>
      <c r="S276" s="20">
        <v>11</v>
      </c>
      <c r="T276" s="20">
        <v>13</v>
      </c>
      <c r="U276" s="20">
        <v>24</v>
      </c>
      <c r="V276" s="20">
        <v>37</v>
      </c>
      <c r="W276" s="20">
        <v>43</v>
      </c>
    </row>
    <row r="277" spans="2:23" ht="18" customHeight="1" x14ac:dyDescent="0.35">
      <c r="B277" s="12" t="s">
        <v>33</v>
      </c>
      <c r="C277" s="13" t="s">
        <v>35</v>
      </c>
      <c r="D277" s="19" t="s">
        <v>34</v>
      </c>
      <c r="E277" s="19">
        <v>5</v>
      </c>
      <c r="F277" s="19">
        <v>3</v>
      </c>
      <c r="G277" s="19">
        <v>4</v>
      </c>
      <c r="H277" s="19">
        <v>2</v>
      </c>
      <c r="I277" s="19">
        <v>2</v>
      </c>
      <c r="J277" s="19">
        <v>2</v>
      </c>
      <c r="K277" s="19">
        <v>5</v>
      </c>
      <c r="L277" s="19">
        <v>1</v>
      </c>
      <c r="M277" s="19">
        <v>1</v>
      </c>
      <c r="N277" s="19">
        <v>8</v>
      </c>
      <c r="O277" s="19">
        <v>1</v>
      </c>
      <c r="P277" s="19">
        <v>2</v>
      </c>
      <c r="Q277" s="19">
        <v>13</v>
      </c>
      <c r="R277" s="19">
        <v>4</v>
      </c>
      <c r="S277" s="19">
        <v>1</v>
      </c>
      <c r="T277" s="19">
        <v>18</v>
      </c>
      <c r="U277" s="19">
        <v>9</v>
      </c>
      <c r="V277" s="19">
        <v>18</v>
      </c>
      <c r="W277" s="19">
        <v>7</v>
      </c>
    </row>
    <row r="278" spans="2:23" ht="18" customHeight="1" x14ac:dyDescent="0.35">
      <c r="B278" s="12" t="s">
        <v>36</v>
      </c>
      <c r="C278" s="13" t="s">
        <v>38</v>
      </c>
      <c r="D278" s="19" t="s">
        <v>37</v>
      </c>
      <c r="E278" s="19">
        <v>2</v>
      </c>
      <c r="F278" s="19">
        <v>2</v>
      </c>
      <c r="G278" s="19">
        <v>2</v>
      </c>
      <c r="H278" s="19">
        <v>2</v>
      </c>
      <c r="I278" s="19">
        <v>2</v>
      </c>
      <c r="J278" s="19">
        <v>2</v>
      </c>
      <c r="K278" s="19">
        <v>3</v>
      </c>
      <c r="L278" s="19">
        <v>2</v>
      </c>
      <c r="M278" s="19">
        <v>1</v>
      </c>
      <c r="N278" s="19">
        <v>3</v>
      </c>
      <c r="O278" s="19">
        <v>1</v>
      </c>
      <c r="P278" s="19">
        <v>2</v>
      </c>
      <c r="Q278" s="19">
        <v>3</v>
      </c>
      <c r="R278" s="19">
        <v>2</v>
      </c>
      <c r="S278" s="19">
        <v>2</v>
      </c>
      <c r="T278" s="19">
        <v>3</v>
      </c>
      <c r="U278" s="19">
        <v>3</v>
      </c>
      <c r="V278" s="19">
        <v>2</v>
      </c>
      <c r="W278" s="19">
        <v>3</v>
      </c>
    </row>
    <row r="279" spans="2:23" ht="18" customHeight="1" x14ac:dyDescent="0.35">
      <c r="B279" s="12" t="s">
        <v>40</v>
      </c>
      <c r="C279" s="13" t="s">
        <v>42</v>
      </c>
      <c r="D279" s="19" t="s">
        <v>41</v>
      </c>
      <c r="E279" s="19">
        <v>13</v>
      </c>
      <c r="F279" s="19">
        <v>14</v>
      </c>
      <c r="G279" s="19">
        <v>8</v>
      </c>
      <c r="H279" s="19">
        <v>11</v>
      </c>
      <c r="I279" s="19">
        <v>4</v>
      </c>
      <c r="J279" s="19">
        <v>4</v>
      </c>
      <c r="K279" s="19">
        <v>7</v>
      </c>
      <c r="L279" s="19">
        <v>4</v>
      </c>
      <c r="M279" s="19">
        <v>1</v>
      </c>
      <c r="N279" s="19">
        <v>5</v>
      </c>
      <c r="O279" s="19">
        <v>2</v>
      </c>
      <c r="P279" s="19">
        <v>4</v>
      </c>
      <c r="Q279" s="19">
        <v>6</v>
      </c>
      <c r="R279" s="19">
        <v>4</v>
      </c>
      <c r="S279" s="19">
        <v>3</v>
      </c>
      <c r="T279" s="19">
        <v>9</v>
      </c>
      <c r="U279" s="19">
        <v>7</v>
      </c>
      <c r="V279" s="19">
        <v>10</v>
      </c>
      <c r="W279" s="19">
        <v>8</v>
      </c>
    </row>
    <row r="280" spans="2:23" ht="18" customHeight="1" x14ac:dyDescent="0.35">
      <c r="B280" s="12" t="s">
        <v>43</v>
      </c>
      <c r="C280" s="13" t="s">
        <v>44</v>
      </c>
      <c r="D280" s="19" t="s">
        <v>45</v>
      </c>
      <c r="E280" s="19">
        <v>5</v>
      </c>
      <c r="F280" s="19">
        <v>5</v>
      </c>
      <c r="G280" s="19">
        <v>4</v>
      </c>
      <c r="H280" s="19">
        <v>5</v>
      </c>
      <c r="I280" s="19">
        <v>7</v>
      </c>
      <c r="J280" s="19">
        <v>7</v>
      </c>
      <c r="K280" s="19">
        <v>8</v>
      </c>
      <c r="L280" s="19">
        <v>2</v>
      </c>
      <c r="M280" s="19">
        <v>1</v>
      </c>
      <c r="N280" s="19">
        <v>8</v>
      </c>
      <c r="O280" s="19">
        <v>2</v>
      </c>
      <c r="P280" s="19">
        <v>4</v>
      </c>
      <c r="Q280" s="19">
        <v>10</v>
      </c>
      <c r="R280" s="19">
        <v>5</v>
      </c>
      <c r="S280" s="19">
        <v>1</v>
      </c>
      <c r="T280" s="19">
        <v>21</v>
      </c>
      <c r="U280" s="19">
        <v>17</v>
      </c>
      <c r="V280" s="19">
        <v>10</v>
      </c>
      <c r="W280" s="19">
        <v>9</v>
      </c>
    </row>
    <row r="281" spans="2:23" ht="18" customHeight="1" x14ac:dyDescent="0.35">
      <c r="B281" s="12" t="s">
        <v>46</v>
      </c>
      <c r="C281" s="13" t="s">
        <v>48</v>
      </c>
      <c r="D281" s="13" t="s">
        <v>47</v>
      </c>
      <c r="E281" s="19">
        <v>22</v>
      </c>
      <c r="F281" s="19">
        <v>22</v>
      </c>
      <c r="G281" s="19">
        <v>19</v>
      </c>
      <c r="H281" s="19">
        <v>20</v>
      </c>
      <c r="I281" s="19">
        <v>17</v>
      </c>
      <c r="J281" s="19">
        <v>17</v>
      </c>
      <c r="K281" s="19">
        <v>15</v>
      </c>
      <c r="L281" s="19">
        <v>15</v>
      </c>
      <c r="M281" s="19">
        <v>11</v>
      </c>
      <c r="N281" s="19">
        <v>15</v>
      </c>
      <c r="O281" s="19">
        <v>15</v>
      </c>
      <c r="P281" s="19">
        <v>11</v>
      </c>
      <c r="Q281" s="19">
        <v>16</v>
      </c>
      <c r="R281" s="19">
        <v>15</v>
      </c>
      <c r="S281" s="19">
        <v>11</v>
      </c>
      <c r="T281" s="19">
        <v>19</v>
      </c>
      <c r="U281" s="19">
        <v>17</v>
      </c>
      <c r="V281" s="19">
        <v>18</v>
      </c>
      <c r="W281" s="19">
        <v>20</v>
      </c>
    </row>
    <row r="282" spans="2:23" ht="18" customHeight="1" x14ac:dyDescent="0.35">
      <c r="B282" s="12" t="s">
        <v>50</v>
      </c>
      <c r="C282" s="13" t="s">
        <v>52</v>
      </c>
      <c r="D282" s="19" t="s">
        <v>51</v>
      </c>
      <c r="E282" s="19" t="s">
        <v>53</v>
      </c>
      <c r="F282" s="19" t="s">
        <v>53</v>
      </c>
      <c r="G282" s="19" t="s">
        <v>53</v>
      </c>
      <c r="H282" s="19" t="s">
        <v>53</v>
      </c>
      <c r="I282" s="19" t="s">
        <v>53</v>
      </c>
      <c r="J282" s="19" t="s">
        <v>53</v>
      </c>
      <c r="K282" s="19">
        <v>1</v>
      </c>
      <c r="L282" s="19">
        <v>1</v>
      </c>
      <c r="M282" s="19">
        <v>1</v>
      </c>
      <c r="N282" s="19">
        <v>3</v>
      </c>
      <c r="O282" s="19">
        <v>2</v>
      </c>
      <c r="P282" s="19">
        <v>2</v>
      </c>
      <c r="Q282" s="19">
        <v>5</v>
      </c>
      <c r="R282" s="19">
        <v>4</v>
      </c>
      <c r="S282" s="19">
        <v>3</v>
      </c>
      <c r="T282" s="19">
        <v>9</v>
      </c>
      <c r="U282" s="19">
        <v>7</v>
      </c>
      <c r="V282" s="19">
        <v>8</v>
      </c>
      <c r="W282" s="19">
        <v>12</v>
      </c>
    </row>
    <row r="283" spans="2:23" ht="18" customHeight="1" x14ac:dyDescent="0.35">
      <c r="B283" s="12" t="s">
        <v>55</v>
      </c>
      <c r="C283" s="13" t="s">
        <v>57</v>
      </c>
      <c r="D283" s="19" t="s">
        <v>56</v>
      </c>
      <c r="E283" s="19">
        <v>7</v>
      </c>
      <c r="F283" s="19">
        <v>6</v>
      </c>
      <c r="G283" s="19">
        <v>4</v>
      </c>
      <c r="H283" s="19">
        <v>5</v>
      </c>
      <c r="I283" s="19">
        <v>3</v>
      </c>
      <c r="J283" s="19">
        <v>3</v>
      </c>
      <c r="K283" s="19">
        <v>1</v>
      </c>
      <c r="L283" s="19">
        <v>2</v>
      </c>
      <c r="M283" s="19">
        <v>1</v>
      </c>
      <c r="N283" s="19">
        <v>1</v>
      </c>
      <c r="O283" s="19">
        <v>2</v>
      </c>
      <c r="P283" s="19">
        <v>1</v>
      </c>
      <c r="Q283" s="19">
        <v>1</v>
      </c>
      <c r="R283" s="19">
        <v>1</v>
      </c>
      <c r="S283" s="19">
        <v>1</v>
      </c>
      <c r="T283" s="19" t="s">
        <v>53</v>
      </c>
      <c r="U283" s="19" t="s">
        <v>53</v>
      </c>
      <c r="V283" s="19" t="s">
        <v>53</v>
      </c>
      <c r="W283" s="19" t="s">
        <v>53</v>
      </c>
    </row>
    <row r="284" spans="2:23" ht="18" customHeight="1" x14ac:dyDescent="0.35">
      <c r="B284" s="12" t="s">
        <v>58</v>
      </c>
      <c r="C284" s="13" t="s">
        <v>60</v>
      </c>
      <c r="D284" s="19" t="s">
        <v>59</v>
      </c>
      <c r="E284" s="19" t="s">
        <v>169</v>
      </c>
      <c r="F284" s="19" t="s">
        <v>53</v>
      </c>
      <c r="G284" s="19" t="s">
        <v>53</v>
      </c>
      <c r="H284" s="19" t="s">
        <v>53</v>
      </c>
      <c r="I284" s="19" t="s">
        <v>53</v>
      </c>
      <c r="J284" s="19" t="s">
        <v>53</v>
      </c>
      <c r="K284" s="19" t="s">
        <v>53</v>
      </c>
      <c r="L284" s="19" t="s">
        <v>53</v>
      </c>
      <c r="M284" s="19" t="s">
        <v>53</v>
      </c>
      <c r="N284" s="19" t="s">
        <v>53</v>
      </c>
      <c r="O284" s="19" t="s">
        <v>53</v>
      </c>
      <c r="P284" s="19" t="s">
        <v>53</v>
      </c>
      <c r="Q284" s="19" t="s">
        <v>53</v>
      </c>
      <c r="R284" s="19" t="s">
        <v>53</v>
      </c>
      <c r="S284" s="19" t="s">
        <v>53</v>
      </c>
      <c r="T284" s="19" t="s">
        <v>53</v>
      </c>
      <c r="U284" s="19" t="s">
        <v>53</v>
      </c>
      <c r="V284" s="19" t="s">
        <v>53</v>
      </c>
      <c r="W284" s="19" t="s">
        <v>53</v>
      </c>
    </row>
    <row r="285" spans="2:23" ht="18" customHeight="1" x14ac:dyDescent="0.35">
      <c r="B285" s="12" t="s">
        <v>61</v>
      </c>
      <c r="C285" s="13" t="s">
        <v>63</v>
      </c>
      <c r="D285" s="19" t="s">
        <v>62</v>
      </c>
      <c r="E285" s="19">
        <v>31</v>
      </c>
      <c r="F285" s="19">
        <v>31</v>
      </c>
      <c r="G285" s="19">
        <v>27</v>
      </c>
      <c r="H285" s="19">
        <v>29</v>
      </c>
      <c r="I285" s="19">
        <v>25</v>
      </c>
      <c r="J285" s="19">
        <v>25</v>
      </c>
      <c r="K285" s="19">
        <v>28</v>
      </c>
      <c r="L285" s="19">
        <v>26</v>
      </c>
      <c r="M285" s="19">
        <v>18</v>
      </c>
      <c r="N285" s="19">
        <v>35</v>
      </c>
      <c r="O285" s="19">
        <v>28</v>
      </c>
      <c r="P285" s="19">
        <v>28</v>
      </c>
      <c r="Q285" s="19">
        <v>47</v>
      </c>
      <c r="R285" s="19">
        <v>38</v>
      </c>
      <c r="S285" s="19">
        <v>29</v>
      </c>
      <c r="T285" s="19">
        <v>64</v>
      </c>
      <c r="U285" s="19">
        <v>53</v>
      </c>
      <c r="V285" s="19">
        <v>58</v>
      </c>
      <c r="W285" s="19">
        <v>74</v>
      </c>
    </row>
    <row r="286" spans="2:23" ht="18" customHeight="1" x14ac:dyDescent="0.35">
      <c r="B286" s="12" t="s">
        <v>65</v>
      </c>
      <c r="C286" s="13" t="s">
        <v>66</v>
      </c>
      <c r="D286" s="19" t="s">
        <v>67</v>
      </c>
      <c r="E286" s="19">
        <v>8</v>
      </c>
      <c r="F286" s="19">
        <v>9</v>
      </c>
      <c r="G286" s="19">
        <v>10</v>
      </c>
      <c r="H286" s="19">
        <v>9</v>
      </c>
      <c r="I286" s="19">
        <v>11</v>
      </c>
      <c r="J286" s="19">
        <v>11</v>
      </c>
      <c r="K286" s="19">
        <v>12</v>
      </c>
      <c r="L286" s="19">
        <v>12</v>
      </c>
      <c r="M286" s="19">
        <v>14</v>
      </c>
      <c r="N286" s="19">
        <v>13</v>
      </c>
      <c r="O286" s="19">
        <v>13</v>
      </c>
      <c r="P286" s="19">
        <v>14</v>
      </c>
      <c r="Q286" s="19">
        <v>13</v>
      </c>
      <c r="R286" s="19">
        <v>13</v>
      </c>
      <c r="S286" s="19">
        <v>15</v>
      </c>
      <c r="T286" s="19">
        <v>12</v>
      </c>
      <c r="U286" s="19">
        <v>13</v>
      </c>
      <c r="V286" s="19">
        <v>14</v>
      </c>
      <c r="W286" s="19">
        <v>14</v>
      </c>
    </row>
    <row r="287" spans="2:23" ht="18" customHeight="1" x14ac:dyDescent="0.35">
      <c r="B287" s="12" t="s">
        <v>69</v>
      </c>
      <c r="C287" s="13" t="s">
        <v>70</v>
      </c>
      <c r="D287" s="19" t="s">
        <v>67</v>
      </c>
      <c r="E287" s="19">
        <v>3</v>
      </c>
      <c r="F287" s="19">
        <v>3</v>
      </c>
      <c r="G287" s="19">
        <v>3</v>
      </c>
      <c r="H287" s="19">
        <v>3</v>
      </c>
      <c r="I287" s="19">
        <v>4</v>
      </c>
      <c r="J287" s="19">
        <v>4</v>
      </c>
      <c r="K287" s="19">
        <v>5</v>
      </c>
      <c r="L287" s="19">
        <v>4</v>
      </c>
      <c r="M287" s="19">
        <v>5</v>
      </c>
      <c r="N287" s="19">
        <v>5</v>
      </c>
      <c r="O287" s="19">
        <v>5</v>
      </c>
      <c r="P287" s="19">
        <v>6</v>
      </c>
      <c r="Q287" s="19">
        <v>5</v>
      </c>
      <c r="R287" s="19">
        <v>5</v>
      </c>
      <c r="S287" s="19">
        <v>6</v>
      </c>
      <c r="T287" s="19">
        <v>5</v>
      </c>
      <c r="U287" s="19">
        <v>5</v>
      </c>
      <c r="V287" s="19">
        <v>6</v>
      </c>
      <c r="W287" s="19">
        <v>6</v>
      </c>
    </row>
    <row r="288" spans="2:23" ht="18" customHeight="1" x14ac:dyDescent="0.35">
      <c r="B288" s="12" t="s">
        <v>72</v>
      </c>
      <c r="C288" s="13" t="s">
        <v>73</v>
      </c>
      <c r="D288" s="19" t="s">
        <v>67</v>
      </c>
      <c r="E288" s="19">
        <v>5</v>
      </c>
      <c r="F288" s="19">
        <v>5</v>
      </c>
      <c r="G288" s="19">
        <v>6</v>
      </c>
      <c r="H288" s="19">
        <v>6</v>
      </c>
      <c r="I288" s="19">
        <v>7</v>
      </c>
      <c r="J288" s="19">
        <v>7</v>
      </c>
      <c r="K288" s="19">
        <v>8</v>
      </c>
      <c r="L288" s="19">
        <v>7</v>
      </c>
      <c r="M288" s="19">
        <v>8</v>
      </c>
      <c r="N288" s="19">
        <v>8</v>
      </c>
      <c r="O288" s="19">
        <v>8</v>
      </c>
      <c r="P288" s="19">
        <v>9</v>
      </c>
      <c r="Q288" s="19">
        <v>8</v>
      </c>
      <c r="R288" s="19">
        <v>8</v>
      </c>
      <c r="S288" s="19">
        <v>9</v>
      </c>
      <c r="T288" s="19">
        <v>8</v>
      </c>
      <c r="U288" s="19">
        <v>8</v>
      </c>
      <c r="V288" s="19">
        <v>9</v>
      </c>
      <c r="W288" s="19">
        <v>8</v>
      </c>
    </row>
    <row r="289" spans="2:23" ht="18" customHeight="1" x14ac:dyDescent="0.35">
      <c r="B289" s="12" t="s">
        <v>75</v>
      </c>
      <c r="C289" s="13" t="s">
        <v>76</v>
      </c>
      <c r="D289" s="19" t="s">
        <v>77</v>
      </c>
      <c r="E289" s="19">
        <v>3</v>
      </c>
      <c r="F289" s="19">
        <v>3</v>
      </c>
      <c r="G289" s="19">
        <v>4</v>
      </c>
      <c r="H289" s="19">
        <v>4</v>
      </c>
      <c r="I289" s="19">
        <v>4</v>
      </c>
      <c r="J289" s="19">
        <v>4</v>
      </c>
      <c r="K289" s="19">
        <v>4</v>
      </c>
      <c r="L289" s="19">
        <v>4</v>
      </c>
      <c r="M289" s="19">
        <v>5</v>
      </c>
      <c r="N289" s="19">
        <v>4</v>
      </c>
      <c r="O289" s="19">
        <v>4</v>
      </c>
      <c r="P289" s="19">
        <v>5</v>
      </c>
      <c r="Q289" s="19">
        <v>4</v>
      </c>
      <c r="R289" s="19">
        <v>4</v>
      </c>
      <c r="S289" s="19">
        <v>5</v>
      </c>
      <c r="T289" s="19">
        <v>4</v>
      </c>
      <c r="U289" s="19">
        <v>4</v>
      </c>
      <c r="V289" s="19">
        <v>4</v>
      </c>
      <c r="W289" s="19">
        <v>4</v>
      </c>
    </row>
    <row r="290" spans="2:23" ht="18" customHeight="1" x14ac:dyDescent="0.35">
      <c r="B290" s="12" t="s">
        <v>78</v>
      </c>
      <c r="C290" s="13" t="s">
        <v>79</v>
      </c>
      <c r="D290" s="19" t="s">
        <v>80</v>
      </c>
      <c r="E290" s="19">
        <v>12</v>
      </c>
      <c r="F290" s="19">
        <v>15</v>
      </c>
      <c r="G290" s="19">
        <v>17</v>
      </c>
      <c r="H290" s="19">
        <v>16</v>
      </c>
      <c r="I290" s="19">
        <v>18</v>
      </c>
      <c r="J290" s="19">
        <v>18</v>
      </c>
      <c r="K290" s="19">
        <v>19</v>
      </c>
      <c r="L290" s="19">
        <v>19</v>
      </c>
      <c r="M290" s="19">
        <v>22</v>
      </c>
      <c r="N290" s="19">
        <v>20</v>
      </c>
      <c r="O290" s="19">
        <v>20</v>
      </c>
      <c r="P290" s="19">
        <v>22</v>
      </c>
      <c r="Q290" s="19">
        <v>20</v>
      </c>
      <c r="R290" s="19">
        <v>20</v>
      </c>
      <c r="S290" s="19">
        <v>22</v>
      </c>
      <c r="T290" s="19">
        <v>18</v>
      </c>
      <c r="U290" s="19">
        <v>19</v>
      </c>
      <c r="V290" s="19">
        <v>20</v>
      </c>
      <c r="W290" s="19">
        <v>19</v>
      </c>
    </row>
    <row r="291" spans="2:23" ht="18" customHeight="1" x14ac:dyDescent="0.35">
      <c r="B291" s="12" t="s">
        <v>82</v>
      </c>
      <c r="C291" s="13" t="s">
        <v>83</v>
      </c>
      <c r="D291" s="19" t="s">
        <v>80</v>
      </c>
      <c r="E291" s="19">
        <v>1</v>
      </c>
      <c r="F291" s="19">
        <v>1</v>
      </c>
      <c r="G291" s="19">
        <v>1</v>
      </c>
      <c r="H291" s="19">
        <v>1</v>
      </c>
      <c r="I291" s="19">
        <v>1</v>
      </c>
      <c r="J291" s="19">
        <v>1</v>
      </c>
      <c r="K291" s="19">
        <v>1</v>
      </c>
      <c r="L291" s="19">
        <v>1</v>
      </c>
      <c r="M291" s="19">
        <v>1</v>
      </c>
      <c r="N291" s="19">
        <v>1</v>
      </c>
      <c r="O291" s="19">
        <v>1</v>
      </c>
      <c r="P291" s="19">
        <v>1</v>
      </c>
      <c r="Q291" s="19">
        <v>1</v>
      </c>
      <c r="R291" s="19">
        <v>1</v>
      </c>
      <c r="S291" s="19">
        <v>1</v>
      </c>
      <c r="T291" s="19">
        <v>1</v>
      </c>
      <c r="U291" s="19">
        <v>1</v>
      </c>
      <c r="V291" s="19">
        <v>1</v>
      </c>
      <c r="W291" s="19">
        <v>1</v>
      </c>
    </row>
    <row r="292" spans="2:23" ht="18" customHeight="1" x14ac:dyDescent="0.35">
      <c r="B292" s="12" t="s">
        <v>85</v>
      </c>
      <c r="C292" s="13" t="s">
        <v>86</v>
      </c>
      <c r="D292" s="19" t="s">
        <v>80</v>
      </c>
      <c r="E292" s="19">
        <v>4</v>
      </c>
      <c r="F292" s="19">
        <v>4</v>
      </c>
      <c r="G292" s="19">
        <v>4</v>
      </c>
      <c r="H292" s="19">
        <v>4</v>
      </c>
      <c r="I292" s="19">
        <v>5</v>
      </c>
      <c r="J292" s="19">
        <v>5</v>
      </c>
      <c r="K292" s="19">
        <v>5</v>
      </c>
      <c r="L292" s="19">
        <v>5</v>
      </c>
      <c r="M292" s="19">
        <v>6</v>
      </c>
      <c r="N292" s="19">
        <v>5</v>
      </c>
      <c r="O292" s="19">
        <v>5</v>
      </c>
      <c r="P292" s="19">
        <v>6</v>
      </c>
      <c r="Q292" s="19">
        <v>5</v>
      </c>
      <c r="R292" s="19">
        <v>5</v>
      </c>
      <c r="S292" s="19">
        <v>6</v>
      </c>
      <c r="T292" s="19">
        <v>5</v>
      </c>
      <c r="U292" s="19">
        <v>5</v>
      </c>
      <c r="V292" s="19">
        <v>5</v>
      </c>
      <c r="W292" s="19">
        <v>5</v>
      </c>
    </row>
    <row r="293" spans="2:23" ht="18" customHeight="1" x14ac:dyDescent="0.35">
      <c r="B293" s="12" t="s">
        <v>87</v>
      </c>
      <c r="C293" s="13" t="s">
        <v>88</v>
      </c>
      <c r="D293" s="13" t="s">
        <v>89</v>
      </c>
      <c r="E293" s="19" t="s">
        <v>53</v>
      </c>
      <c r="F293" s="19" t="s">
        <v>53</v>
      </c>
      <c r="G293" s="19" t="s">
        <v>53</v>
      </c>
      <c r="H293" s="19" t="s">
        <v>53</v>
      </c>
      <c r="I293" s="19" t="s">
        <v>53</v>
      </c>
      <c r="J293" s="19" t="s">
        <v>53</v>
      </c>
      <c r="K293" s="19" t="s">
        <v>53</v>
      </c>
      <c r="L293" s="19" t="s">
        <v>53</v>
      </c>
      <c r="M293" s="19" t="s">
        <v>53</v>
      </c>
      <c r="N293" s="19" t="s">
        <v>53</v>
      </c>
      <c r="O293" s="19" t="s">
        <v>53</v>
      </c>
      <c r="P293" s="19" t="s">
        <v>53</v>
      </c>
      <c r="Q293" s="19" t="s">
        <v>53</v>
      </c>
      <c r="R293" s="19" t="s">
        <v>53</v>
      </c>
      <c r="S293" s="19" t="s">
        <v>53</v>
      </c>
      <c r="T293" s="19" t="s">
        <v>53</v>
      </c>
      <c r="U293" s="19" t="s">
        <v>53</v>
      </c>
      <c r="V293" s="19" t="s">
        <v>53</v>
      </c>
      <c r="W293" s="19" t="s">
        <v>53</v>
      </c>
    </row>
    <row r="294" spans="2:23" ht="18" customHeight="1" x14ac:dyDescent="0.35">
      <c r="B294" s="12" t="s">
        <v>91</v>
      </c>
      <c r="C294" s="13" t="s">
        <v>92</v>
      </c>
      <c r="D294" s="19" t="s">
        <v>93</v>
      </c>
      <c r="E294" s="19" t="s">
        <v>53</v>
      </c>
      <c r="F294" s="19" t="s">
        <v>53</v>
      </c>
      <c r="G294" s="19" t="s">
        <v>53</v>
      </c>
      <c r="H294" s="19" t="s">
        <v>53</v>
      </c>
      <c r="I294" s="19" t="s">
        <v>53</v>
      </c>
      <c r="J294" s="19" t="s">
        <v>53</v>
      </c>
      <c r="K294" s="19" t="s">
        <v>53</v>
      </c>
      <c r="L294" s="19" t="s">
        <v>53</v>
      </c>
      <c r="M294" s="19" t="s">
        <v>53</v>
      </c>
      <c r="N294" s="19" t="s">
        <v>53</v>
      </c>
      <c r="O294" s="19" t="s">
        <v>53</v>
      </c>
      <c r="P294" s="19" t="s">
        <v>53</v>
      </c>
      <c r="Q294" s="19" t="s">
        <v>53</v>
      </c>
      <c r="R294" s="19" t="s">
        <v>53</v>
      </c>
      <c r="S294" s="19" t="s">
        <v>53</v>
      </c>
      <c r="T294" s="19" t="s">
        <v>53</v>
      </c>
      <c r="U294" s="19" t="s">
        <v>53</v>
      </c>
      <c r="V294" s="19" t="s">
        <v>53</v>
      </c>
      <c r="W294" s="19" t="s">
        <v>53</v>
      </c>
    </row>
    <row r="295" spans="2:23" ht="18" customHeight="1" x14ac:dyDescent="0.35">
      <c r="B295" s="12" t="s">
        <v>94</v>
      </c>
      <c r="C295" s="13" t="s">
        <v>96</v>
      </c>
      <c r="D295" s="19" t="s">
        <v>95</v>
      </c>
      <c r="E295" s="19" t="s">
        <v>53</v>
      </c>
      <c r="F295" s="19" t="s">
        <v>53</v>
      </c>
      <c r="G295" s="19" t="s">
        <v>53</v>
      </c>
      <c r="H295" s="19" t="s">
        <v>53</v>
      </c>
      <c r="I295" s="19" t="s">
        <v>53</v>
      </c>
      <c r="J295" s="19" t="s">
        <v>53</v>
      </c>
      <c r="K295" s="19" t="s">
        <v>53</v>
      </c>
      <c r="L295" s="19" t="s">
        <v>53</v>
      </c>
      <c r="M295" s="19" t="s">
        <v>53</v>
      </c>
      <c r="N295" s="19" t="s">
        <v>53</v>
      </c>
      <c r="O295" s="19" t="s">
        <v>53</v>
      </c>
      <c r="P295" s="19" t="s">
        <v>53</v>
      </c>
      <c r="Q295" s="19" t="s">
        <v>53</v>
      </c>
      <c r="R295" s="19" t="s">
        <v>53</v>
      </c>
      <c r="S295" s="19" t="s">
        <v>53</v>
      </c>
      <c r="T295" s="19" t="s">
        <v>53</v>
      </c>
      <c r="U295" s="19" t="s">
        <v>53</v>
      </c>
      <c r="V295" s="19" t="s">
        <v>53</v>
      </c>
      <c r="W295" s="19" t="s">
        <v>53</v>
      </c>
    </row>
    <row r="296" spans="2:23" ht="18" customHeight="1" x14ac:dyDescent="0.35">
      <c r="B296" s="12" t="s">
        <v>97</v>
      </c>
      <c r="C296" s="13" t="s">
        <v>98</v>
      </c>
      <c r="D296" s="19" t="s">
        <v>99</v>
      </c>
      <c r="E296" s="19">
        <v>3</v>
      </c>
      <c r="F296" s="19">
        <v>3</v>
      </c>
      <c r="G296" s="19">
        <v>3</v>
      </c>
      <c r="H296" s="19">
        <v>3</v>
      </c>
      <c r="I296" s="19">
        <v>3</v>
      </c>
      <c r="J296" s="19">
        <v>3</v>
      </c>
      <c r="K296" s="19">
        <v>3</v>
      </c>
      <c r="L296" s="19">
        <v>3</v>
      </c>
      <c r="M296" s="19">
        <v>3</v>
      </c>
      <c r="N296" s="19">
        <v>3</v>
      </c>
      <c r="O296" s="19">
        <v>3</v>
      </c>
      <c r="P296" s="19">
        <v>3</v>
      </c>
      <c r="Q296" s="19">
        <v>3</v>
      </c>
      <c r="R296" s="19">
        <v>3</v>
      </c>
      <c r="S296" s="19">
        <v>3</v>
      </c>
      <c r="T296" s="19">
        <v>3</v>
      </c>
      <c r="U296" s="19">
        <v>3</v>
      </c>
      <c r="V296" s="19">
        <v>3</v>
      </c>
      <c r="W296" s="19">
        <v>3</v>
      </c>
    </row>
    <row r="297" spans="2:23" ht="18" customHeight="1" x14ac:dyDescent="0.35">
      <c r="B297" s="21" t="s">
        <v>100</v>
      </c>
      <c r="C297" s="22" t="s">
        <v>101</v>
      </c>
      <c r="D297" s="23" t="s">
        <v>102</v>
      </c>
      <c r="E297" s="23" t="s">
        <v>53</v>
      </c>
      <c r="F297" s="23" t="s">
        <v>53</v>
      </c>
      <c r="G297" s="23" t="s">
        <v>53</v>
      </c>
      <c r="H297" s="23" t="s">
        <v>53</v>
      </c>
      <c r="I297" s="23" t="s">
        <v>53</v>
      </c>
      <c r="J297" s="23" t="s">
        <v>53</v>
      </c>
      <c r="K297" s="23" t="s">
        <v>53</v>
      </c>
      <c r="L297" s="23" t="s">
        <v>53</v>
      </c>
      <c r="M297" s="23" t="s">
        <v>53</v>
      </c>
      <c r="N297" s="23" t="s">
        <v>53</v>
      </c>
      <c r="O297" s="23" t="s">
        <v>53</v>
      </c>
      <c r="P297" s="23" t="s">
        <v>53</v>
      </c>
      <c r="Q297" s="23" t="s">
        <v>53</v>
      </c>
      <c r="R297" s="23" t="s">
        <v>53</v>
      </c>
      <c r="S297" s="23" t="s">
        <v>53</v>
      </c>
      <c r="T297" s="23" t="s">
        <v>53</v>
      </c>
      <c r="U297" s="23" t="s">
        <v>53</v>
      </c>
      <c r="V297" s="23" t="s">
        <v>53</v>
      </c>
      <c r="W297" s="23" t="s">
        <v>53</v>
      </c>
    </row>
    <row r="298" spans="2:23" ht="18" customHeight="1" x14ac:dyDescent="0.35">
      <c r="B298" s="12" t="s">
        <v>104</v>
      </c>
      <c r="C298" s="13" t="s">
        <v>105</v>
      </c>
      <c r="D298" s="19" t="s">
        <v>106</v>
      </c>
      <c r="E298" s="19">
        <v>5</v>
      </c>
      <c r="F298" s="19">
        <v>5</v>
      </c>
      <c r="G298" s="19">
        <v>6</v>
      </c>
      <c r="H298" s="19">
        <v>6</v>
      </c>
      <c r="I298" s="19">
        <v>6</v>
      </c>
      <c r="J298" s="19">
        <v>6</v>
      </c>
      <c r="K298" s="19">
        <v>6</v>
      </c>
      <c r="L298" s="19">
        <v>6</v>
      </c>
      <c r="M298" s="19">
        <v>7</v>
      </c>
      <c r="N298" s="19">
        <v>6</v>
      </c>
      <c r="O298" s="19">
        <v>6</v>
      </c>
      <c r="P298" s="19">
        <v>6</v>
      </c>
      <c r="Q298" s="19">
        <v>5</v>
      </c>
      <c r="R298" s="19">
        <v>5</v>
      </c>
      <c r="S298" s="19">
        <v>6</v>
      </c>
      <c r="T298" s="19">
        <v>4</v>
      </c>
      <c r="U298" s="19">
        <v>5</v>
      </c>
      <c r="V298" s="19">
        <v>3</v>
      </c>
      <c r="W298" s="19">
        <v>2</v>
      </c>
    </row>
    <row r="299" spans="2:23" ht="18" customHeight="1" x14ac:dyDescent="0.35">
      <c r="B299" s="12" t="s">
        <v>107</v>
      </c>
      <c r="C299" s="13" t="s">
        <v>109</v>
      </c>
      <c r="D299" s="19" t="s">
        <v>108</v>
      </c>
      <c r="E299" s="19">
        <v>5</v>
      </c>
      <c r="F299" s="19">
        <v>6</v>
      </c>
      <c r="G299" s="19">
        <v>6</v>
      </c>
      <c r="H299" s="19">
        <v>6</v>
      </c>
      <c r="I299" s="19">
        <v>6</v>
      </c>
      <c r="J299" s="19">
        <v>6</v>
      </c>
      <c r="K299" s="19">
        <v>6</v>
      </c>
      <c r="L299" s="19">
        <v>6</v>
      </c>
      <c r="M299" s="19">
        <v>8</v>
      </c>
      <c r="N299" s="19">
        <v>6</v>
      </c>
      <c r="O299" s="19">
        <v>6</v>
      </c>
      <c r="P299" s="19">
        <v>6</v>
      </c>
      <c r="Q299" s="19">
        <v>5</v>
      </c>
      <c r="R299" s="19">
        <v>5</v>
      </c>
      <c r="S299" s="19">
        <v>6</v>
      </c>
      <c r="T299" s="19">
        <v>4</v>
      </c>
      <c r="U299" s="19">
        <v>5</v>
      </c>
      <c r="V299" s="19">
        <v>4</v>
      </c>
      <c r="W299" s="19">
        <v>3</v>
      </c>
    </row>
    <row r="300" spans="2:23" ht="18" customHeight="1" x14ac:dyDescent="0.35">
      <c r="B300" s="12" t="s">
        <v>110</v>
      </c>
      <c r="C300" s="13" t="s">
        <v>111</v>
      </c>
      <c r="D300" s="19" t="s">
        <v>112</v>
      </c>
      <c r="E300" s="19">
        <v>7</v>
      </c>
      <c r="F300" s="19">
        <v>7</v>
      </c>
      <c r="G300" s="19">
        <v>8</v>
      </c>
      <c r="H300" s="19">
        <v>8</v>
      </c>
      <c r="I300" s="19">
        <v>8</v>
      </c>
      <c r="J300" s="19">
        <v>8</v>
      </c>
      <c r="K300" s="19">
        <v>8</v>
      </c>
      <c r="L300" s="19">
        <v>8</v>
      </c>
      <c r="M300" s="19">
        <v>9</v>
      </c>
      <c r="N300" s="19">
        <v>6</v>
      </c>
      <c r="O300" s="19">
        <v>7</v>
      </c>
      <c r="P300" s="19">
        <v>7</v>
      </c>
      <c r="Q300" s="19">
        <v>6</v>
      </c>
      <c r="R300" s="19">
        <v>6</v>
      </c>
      <c r="S300" s="19">
        <v>6</v>
      </c>
      <c r="T300" s="19">
        <v>6</v>
      </c>
      <c r="U300" s="19">
        <v>6</v>
      </c>
      <c r="V300" s="19">
        <v>7</v>
      </c>
      <c r="W300" s="19">
        <v>5</v>
      </c>
    </row>
    <row r="301" spans="2:23" ht="18" customHeight="1" x14ac:dyDescent="0.35">
      <c r="B301" s="12" t="s">
        <v>113</v>
      </c>
      <c r="C301" s="13" t="s">
        <v>114</v>
      </c>
      <c r="D301" s="19" t="s">
        <v>115</v>
      </c>
      <c r="E301" s="19" t="s">
        <v>53</v>
      </c>
      <c r="F301" s="19" t="s">
        <v>53</v>
      </c>
      <c r="G301" s="19" t="s">
        <v>53</v>
      </c>
      <c r="H301" s="19" t="s">
        <v>53</v>
      </c>
      <c r="I301" s="19" t="s">
        <v>53</v>
      </c>
      <c r="J301" s="19" t="s">
        <v>53</v>
      </c>
      <c r="K301" s="19" t="s">
        <v>53</v>
      </c>
      <c r="L301" s="19" t="s">
        <v>53</v>
      </c>
      <c r="M301" s="19" t="s">
        <v>53</v>
      </c>
      <c r="N301" s="19" t="s">
        <v>53</v>
      </c>
      <c r="O301" s="19" t="s">
        <v>53</v>
      </c>
      <c r="P301" s="19" t="s">
        <v>53</v>
      </c>
      <c r="Q301" s="19" t="s">
        <v>53</v>
      </c>
      <c r="R301" s="19" t="s">
        <v>53</v>
      </c>
      <c r="S301" s="19" t="s">
        <v>53</v>
      </c>
      <c r="T301" s="19" t="s">
        <v>53</v>
      </c>
      <c r="U301" s="19" t="s">
        <v>53</v>
      </c>
      <c r="V301" s="19" t="s">
        <v>53</v>
      </c>
      <c r="W301" s="19" t="s">
        <v>53</v>
      </c>
    </row>
    <row r="302" spans="2:23" ht="18" customHeight="1" x14ac:dyDescent="0.35">
      <c r="B302" s="12" t="s">
        <v>116</v>
      </c>
      <c r="C302" s="13" t="s">
        <v>118</v>
      </c>
      <c r="D302" s="19" t="s">
        <v>117</v>
      </c>
      <c r="E302" s="19">
        <v>7</v>
      </c>
      <c r="F302" s="19">
        <v>7</v>
      </c>
      <c r="G302" s="19">
        <v>8</v>
      </c>
      <c r="H302" s="19">
        <v>8</v>
      </c>
      <c r="I302" s="19">
        <v>8</v>
      </c>
      <c r="J302" s="19">
        <v>8</v>
      </c>
      <c r="K302" s="19">
        <v>8</v>
      </c>
      <c r="L302" s="19">
        <v>8</v>
      </c>
      <c r="M302" s="19">
        <v>9</v>
      </c>
      <c r="N302" s="19">
        <v>7</v>
      </c>
      <c r="O302" s="19">
        <v>8</v>
      </c>
      <c r="P302" s="19">
        <v>8</v>
      </c>
      <c r="Q302" s="19">
        <v>6</v>
      </c>
      <c r="R302" s="19">
        <v>7</v>
      </c>
      <c r="S302" s="19">
        <v>8</v>
      </c>
      <c r="T302" s="19">
        <v>5</v>
      </c>
      <c r="U302" s="19">
        <v>6</v>
      </c>
      <c r="V302" s="19">
        <v>5</v>
      </c>
      <c r="W302" s="19">
        <v>3</v>
      </c>
    </row>
    <row r="303" spans="2:23" ht="18" customHeight="1" x14ac:dyDescent="0.35">
      <c r="B303" s="12" t="s">
        <v>120</v>
      </c>
      <c r="C303" s="13" t="s">
        <v>122</v>
      </c>
      <c r="D303" s="19" t="s">
        <v>121</v>
      </c>
      <c r="E303" s="19">
        <v>4</v>
      </c>
      <c r="F303" s="19">
        <v>4</v>
      </c>
      <c r="G303" s="19">
        <v>4</v>
      </c>
      <c r="H303" s="19">
        <v>4</v>
      </c>
      <c r="I303" s="19">
        <v>5</v>
      </c>
      <c r="J303" s="19">
        <v>5</v>
      </c>
      <c r="K303" s="19">
        <v>5</v>
      </c>
      <c r="L303" s="19">
        <v>5</v>
      </c>
      <c r="M303" s="19">
        <v>5</v>
      </c>
      <c r="N303" s="19">
        <v>5</v>
      </c>
      <c r="O303" s="19">
        <v>5</v>
      </c>
      <c r="P303" s="19">
        <v>5</v>
      </c>
      <c r="Q303" s="19">
        <v>5</v>
      </c>
      <c r="R303" s="19">
        <v>5</v>
      </c>
      <c r="S303" s="19">
        <v>5</v>
      </c>
      <c r="T303" s="19">
        <v>4</v>
      </c>
      <c r="U303" s="19">
        <v>5</v>
      </c>
      <c r="V303" s="19">
        <v>4</v>
      </c>
      <c r="W303" s="19">
        <v>4</v>
      </c>
    </row>
    <row r="304" spans="2:23" ht="18" customHeight="1" x14ac:dyDescent="0.35">
      <c r="B304" s="12" t="s">
        <v>123</v>
      </c>
      <c r="C304" s="13" t="s">
        <v>125</v>
      </c>
      <c r="D304" s="19" t="s">
        <v>124</v>
      </c>
      <c r="E304" s="19" t="s">
        <v>53</v>
      </c>
      <c r="F304" s="19" t="s">
        <v>53</v>
      </c>
      <c r="G304" s="19" t="s">
        <v>53</v>
      </c>
      <c r="H304" s="19" t="s">
        <v>53</v>
      </c>
      <c r="I304" s="19" t="s">
        <v>53</v>
      </c>
      <c r="J304" s="19" t="s">
        <v>53</v>
      </c>
      <c r="K304" s="19" t="s">
        <v>53</v>
      </c>
      <c r="L304" s="19" t="s">
        <v>53</v>
      </c>
      <c r="M304" s="19" t="s">
        <v>53</v>
      </c>
      <c r="N304" s="19" t="s">
        <v>53</v>
      </c>
      <c r="O304" s="19" t="s">
        <v>53</v>
      </c>
      <c r="P304" s="19" t="s">
        <v>53</v>
      </c>
      <c r="Q304" s="19" t="s">
        <v>53</v>
      </c>
      <c r="R304" s="19" t="s">
        <v>53</v>
      </c>
      <c r="S304" s="19" t="s">
        <v>53</v>
      </c>
      <c r="T304" s="19" t="s">
        <v>53</v>
      </c>
      <c r="U304" s="19" t="s">
        <v>53</v>
      </c>
      <c r="V304" s="19" t="s">
        <v>53</v>
      </c>
      <c r="W304" s="19" t="s">
        <v>53</v>
      </c>
    </row>
    <row r="305" spans="2:23" ht="18" customHeight="1" x14ac:dyDescent="0.35">
      <c r="B305" s="12" t="s">
        <v>126</v>
      </c>
      <c r="C305" s="13" t="s">
        <v>128</v>
      </c>
      <c r="D305" s="19" t="s">
        <v>127</v>
      </c>
      <c r="E305" s="19" t="s">
        <v>53</v>
      </c>
      <c r="F305" s="19" t="s">
        <v>53</v>
      </c>
      <c r="G305" s="19" t="s">
        <v>53</v>
      </c>
      <c r="H305" s="19" t="s">
        <v>53</v>
      </c>
      <c r="I305" s="19" t="s">
        <v>53</v>
      </c>
      <c r="J305" s="19" t="s">
        <v>53</v>
      </c>
      <c r="K305" s="19" t="s">
        <v>53</v>
      </c>
      <c r="L305" s="19" t="s">
        <v>53</v>
      </c>
      <c r="M305" s="19" t="s">
        <v>53</v>
      </c>
      <c r="N305" s="19" t="s">
        <v>53</v>
      </c>
      <c r="O305" s="19" t="s">
        <v>53</v>
      </c>
      <c r="P305" s="19" t="s">
        <v>53</v>
      </c>
      <c r="Q305" s="19" t="s">
        <v>53</v>
      </c>
      <c r="R305" s="19" t="s">
        <v>53</v>
      </c>
      <c r="S305" s="19" t="s">
        <v>53</v>
      </c>
      <c r="T305" s="19" t="s">
        <v>53</v>
      </c>
      <c r="U305" s="19" t="s">
        <v>53</v>
      </c>
      <c r="V305" s="19" t="s">
        <v>53</v>
      </c>
      <c r="W305" s="19" t="s">
        <v>53</v>
      </c>
    </row>
    <row r="306" spans="2:23" ht="18" customHeight="1" x14ac:dyDescent="0.35">
      <c r="B306" s="12" t="s">
        <v>129</v>
      </c>
      <c r="C306" s="13" t="s">
        <v>130</v>
      </c>
      <c r="D306" s="19" t="s">
        <v>131</v>
      </c>
      <c r="E306" s="19">
        <v>3</v>
      </c>
      <c r="F306" s="19">
        <v>3</v>
      </c>
      <c r="G306" s="19">
        <v>3</v>
      </c>
      <c r="H306" s="19">
        <v>3</v>
      </c>
      <c r="I306" s="19">
        <v>3</v>
      </c>
      <c r="J306" s="19">
        <v>2</v>
      </c>
      <c r="K306" s="19">
        <v>2</v>
      </c>
      <c r="L306" s="19">
        <v>2</v>
      </c>
      <c r="M306" s="19">
        <v>2</v>
      </c>
      <c r="N306" s="19">
        <v>2</v>
      </c>
      <c r="O306" s="19">
        <v>2</v>
      </c>
      <c r="P306" s="19">
        <v>2</v>
      </c>
      <c r="Q306" s="19">
        <v>2</v>
      </c>
      <c r="R306" s="19">
        <v>2</v>
      </c>
      <c r="S306" s="19">
        <v>2</v>
      </c>
      <c r="T306" s="19">
        <v>3</v>
      </c>
      <c r="U306" s="19">
        <v>3</v>
      </c>
      <c r="V306" s="19">
        <v>3</v>
      </c>
      <c r="W306" s="19">
        <v>3</v>
      </c>
    </row>
    <row r="307" spans="2:23" ht="18" customHeight="1" x14ac:dyDescent="0.35">
      <c r="B307" s="24" t="s">
        <v>170</v>
      </c>
      <c r="C307" s="25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7" t="s">
        <v>167</v>
      </c>
    </row>
    <row r="308" spans="2:23" ht="18" customHeight="1" x14ac:dyDescent="0.35">
      <c r="B308" s="7" t="s">
        <v>3</v>
      </c>
      <c r="C308" s="8" t="s">
        <v>4</v>
      </c>
      <c r="D308" s="7" t="s">
        <v>24</v>
      </c>
      <c r="E308" s="9" t="s">
        <v>7</v>
      </c>
      <c r="F308" s="10" t="s">
        <v>8</v>
      </c>
      <c r="G308" s="10" t="s">
        <v>9</v>
      </c>
      <c r="H308" s="11" t="s">
        <v>10</v>
      </c>
      <c r="I308" s="11" t="s">
        <v>11</v>
      </c>
      <c r="J308" s="10" t="s">
        <v>12</v>
      </c>
      <c r="K308" s="10" t="s">
        <v>13</v>
      </c>
      <c r="L308" s="10" t="s">
        <v>14</v>
      </c>
      <c r="M308" s="10" t="s">
        <v>15</v>
      </c>
      <c r="N308" s="10" t="s">
        <v>16</v>
      </c>
      <c r="O308" s="10" t="s">
        <v>17</v>
      </c>
      <c r="P308" s="10" t="s">
        <v>18</v>
      </c>
      <c r="Q308" s="10" t="s">
        <v>19</v>
      </c>
      <c r="R308" s="10" t="s">
        <v>20</v>
      </c>
      <c r="S308" s="10" t="s">
        <v>21</v>
      </c>
      <c r="T308" s="10" t="s">
        <v>22</v>
      </c>
      <c r="U308" s="10" t="s">
        <v>23</v>
      </c>
      <c r="V308" s="10">
        <v>7</v>
      </c>
      <c r="W308" s="10">
        <v>8</v>
      </c>
    </row>
    <row r="309" spans="2:23" ht="18" customHeight="1" x14ac:dyDescent="0.35">
      <c r="B309" s="12" t="s">
        <v>133</v>
      </c>
      <c r="C309" s="13" t="s">
        <v>134</v>
      </c>
      <c r="D309" s="19" t="s">
        <v>135</v>
      </c>
      <c r="E309" s="19">
        <v>14</v>
      </c>
      <c r="F309" s="19">
        <v>14</v>
      </c>
      <c r="G309" s="19">
        <v>17</v>
      </c>
      <c r="H309" s="19">
        <v>15</v>
      </c>
      <c r="I309" s="19">
        <v>17</v>
      </c>
      <c r="J309" s="19">
        <v>19</v>
      </c>
      <c r="K309" s="19">
        <v>18</v>
      </c>
      <c r="L309" s="19">
        <v>22</v>
      </c>
      <c r="M309" s="19">
        <v>24</v>
      </c>
      <c r="N309" s="19">
        <v>17</v>
      </c>
      <c r="O309" s="19">
        <v>22</v>
      </c>
      <c r="P309" s="19">
        <v>16</v>
      </c>
      <c r="Q309" s="19">
        <v>14</v>
      </c>
      <c r="R309" s="19">
        <v>18</v>
      </c>
      <c r="S309" s="19">
        <v>18</v>
      </c>
      <c r="T309" s="19">
        <v>14</v>
      </c>
      <c r="U309" s="19">
        <v>17</v>
      </c>
      <c r="V309" s="19">
        <v>14</v>
      </c>
      <c r="W309" s="19">
        <v>11</v>
      </c>
    </row>
    <row r="310" spans="2:23" ht="18" customHeight="1" x14ac:dyDescent="0.35">
      <c r="B310" s="12" t="s">
        <v>137</v>
      </c>
      <c r="C310" s="13" t="s">
        <v>138</v>
      </c>
      <c r="D310" s="19" t="s">
        <v>139</v>
      </c>
      <c r="E310" s="19">
        <v>10</v>
      </c>
      <c r="F310" s="19">
        <v>11</v>
      </c>
      <c r="G310" s="19">
        <v>11</v>
      </c>
      <c r="H310" s="19">
        <v>12</v>
      </c>
      <c r="I310" s="19">
        <v>11</v>
      </c>
      <c r="J310" s="19">
        <v>11</v>
      </c>
      <c r="K310" s="19">
        <v>11</v>
      </c>
      <c r="L310" s="19">
        <v>12</v>
      </c>
      <c r="M310" s="19">
        <v>9</v>
      </c>
      <c r="N310" s="19">
        <v>10</v>
      </c>
      <c r="O310" s="19">
        <v>11</v>
      </c>
      <c r="P310" s="19">
        <v>10</v>
      </c>
      <c r="Q310" s="19">
        <v>10</v>
      </c>
      <c r="R310" s="19">
        <v>11</v>
      </c>
      <c r="S310" s="19">
        <v>10</v>
      </c>
      <c r="T310" s="19">
        <v>10</v>
      </c>
      <c r="U310" s="19">
        <v>11</v>
      </c>
      <c r="V310" s="19">
        <v>10</v>
      </c>
      <c r="W310" s="19">
        <v>9</v>
      </c>
    </row>
    <row r="311" spans="2:23" ht="18" customHeight="1" x14ac:dyDescent="0.35">
      <c r="B311" s="12" t="s">
        <v>140</v>
      </c>
      <c r="C311" s="13" t="s">
        <v>141</v>
      </c>
      <c r="D311" s="19" t="s">
        <v>142</v>
      </c>
      <c r="E311" s="19" t="s">
        <v>53</v>
      </c>
      <c r="F311" s="19">
        <v>10</v>
      </c>
      <c r="G311" s="19">
        <v>10</v>
      </c>
      <c r="H311" s="19">
        <v>9</v>
      </c>
      <c r="I311" s="19">
        <v>9</v>
      </c>
      <c r="J311" s="19">
        <v>3</v>
      </c>
      <c r="K311" s="19">
        <v>8</v>
      </c>
      <c r="L311" s="19">
        <v>12</v>
      </c>
      <c r="M311" s="19">
        <v>7</v>
      </c>
      <c r="N311" s="19">
        <v>12</v>
      </c>
      <c r="O311" s="19">
        <v>8</v>
      </c>
      <c r="P311" s="19">
        <v>11</v>
      </c>
      <c r="Q311" s="19">
        <v>9</v>
      </c>
      <c r="R311" s="19">
        <v>10</v>
      </c>
      <c r="S311" s="19">
        <v>12</v>
      </c>
      <c r="T311" s="19">
        <v>8</v>
      </c>
      <c r="U311" s="19">
        <v>9</v>
      </c>
      <c r="V311" s="19">
        <v>10</v>
      </c>
      <c r="W311" s="19">
        <v>2</v>
      </c>
    </row>
    <row r="312" spans="2:23" ht="18" customHeight="1" x14ac:dyDescent="0.35">
      <c r="B312" s="12" t="s">
        <v>143</v>
      </c>
      <c r="C312" s="13" t="s">
        <v>144</v>
      </c>
      <c r="D312" s="19" t="s">
        <v>145</v>
      </c>
      <c r="E312" s="19">
        <v>4</v>
      </c>
      <c r="F312" s="19">
        <v>7</v>
      </c>
      <c r="G312" s="19">
        <v>7</v>
      </c>
      <c r="H312" s="19">
        <v>8</v>
      </c>
      <c r="I312" s="19">
        <v>7</v>
      </c>
      <c r="J312" s="19">
        <v>8</v>
      </c>
      <c r="K312" s="19">
        <v>5</v>
      </c>
      <c r="L312" s="19">
        <v>6</v>
      </c>
      <c r="M312" s="19">
        <v>6</v>
      </c>
      <c r="N312" s="19">
        <v>4</v>
      </c>
      <c r="O312" s="19">
        <v>6</v>
      </c>
      <c r="P312" s="19">
        <v>5</v>
      </c>
      <c r="Q312" s="19">
        <v>4</v>
      </c>
      <c r="R312" s="19">
        <v>5</v>
      </c>
      <c r="S312" s="19">
        <v>5</v>
      </c>
      <c r="T312" s="19">
        <v>5</v>
      </c>
      <c r="U312" s="19">
        <v>5</v>
      </c>
      <c r="V312" s="19">
        <v>4</v>
      </c>
      <c r="W312" s="19">
        <v>7</v>
      </c>
    </row>
    <row r="313" spans="2:23" ht="18" customHeight="1" x14ac:dyDescent="0.35">
      <c r="B313" s="12" t="s">
        <v>146</v>
      </c>
      <c r="C313" s="13" t="s">
        <v>147</v>
      </c>
      <c r="D313" s="19" t="s">
        <v>148</v>
      </c>
      <c r="E313" s="19">
        <v>14</v>
      </c>
      <c r="F313" s="19">
        <v>15</v>
      </c>
      <c r="G313" s="19">
        <v>14</v>
      </c>
      <c r="H313" s="19">
        <v>14</v>
      </c>
      <c r="I313" s="19">
        <v>16</v>
      </c>
      <c r="J313" s="19">
        <v>16</v>
      </c>
      <c r="K313" s="19">
        <v>17</v>
      </c>
      <c r="L313" s="19">
        <v>16</v>
      </c>
      <c r="M313" s="19">
        <v>18</v>
      </c>
      <c r="N313" s="19">
        <v>17</v>
      </c>
      <c r="O313" s="19">
        <v>16</v>
      </c>
      <c r="P313" s="19">
        <v>18</v>
      </c>
      <c r="Q313" s="19">
        <v>17</v>
      </c>
      <c r="R313" s="19">
        <v>17</v>
      </c>
      <c r="S313" s="19">
        <v>18</v>
      </c>
      <c r="T313" s="19">
        <v>16</v>
      </c>
      <c r="U313" s="19">
        <v>15</v>
      </c>
      <c r="V313" s="19">
        <v>17</v>
      </c>
      <c r="W313" s="19">
        <v>18</v>
      </c>
    </row>
    <row r="314" spans="2:23" ht="18" customHeight="1" x14ac:dyDescent="0.35">
      <c r="B314" s="12" t="s">
        <v>150</v>
      </c>
      <c r="C314" s="13" t="s">
        <v>151</v>
      </c>
      <c r="D314" s="19" t="s">
        <v>152</v>
      </c>
      <c r="E314" s="19">
        <v>28</v>
      </c>
      <c r="F314" s="19">
        <v>7</v>
      </c>
      <c r="G314" s="19">
        <v>36</v>
      </c>
      <c r="H314" s="19">
        <v>16</v>
      </c>
      <c r="I314" s="19">
        <v>27</v>
      </c>
      <c r="J314" s="19">
        <v>24</v>
      </c>
      <c r="K314" s="19">
        <v>28</v>
      </c>
      <c r="L314" s="19">
        <v>45</v>
      </c>
      <c r="M314" s="19">
        <v>27</v>
      </c>
      <c r="N314" s="19">
        <v>17</v>
      </c>
      <c r="O314" s="19">
        <v>27</v>
      </c>
      <c r="P314" s="19">
        <v>15</v>
      </c>
      <c r="Q314" s="19">
        <v>15</v>
      </c>
      <c r="R314" s="19">
        <v>20</v>
      </c>
      <c r="S314" s="19">
        <v>9</v>
      </c>
      <c r="T314" s="19">
        <v>12</v>
      </c>
      <c r="U314" s="19">
        <v>25</v>
      </c>
      <c r="V314" s="19">
        <v>2</v>
      </c>
      <c r="W314" s="19">
        <v>4</v>
      </c>
    </row>
    <row r="315" spans="2:23" ht="18" customHeight="1" x14ac:dyDescent="0.35">
      <c r="B315" s="12" t="s">
        <v>153</v>
      </c>
      <c r="C315" s="13" t="s">
        <v>154</v>
      </c>
      <c r="D315" s="19" t="s">
        <v>155</v>
      </c>
      <c r="E315" s="19">
        <v>5</v>
      </c>
      <c r="F315" s="19">
        <v>5</v>
      </c>
      <c r="G315" s="19">
        <v>6</v>
      </c>
      <c r="H315" s="19">
        <v>6</v>
      </c>
      <c r="I315" s="19">
        <v>6</v>
      </c>
      <c r="J315" s="19">
        <v>6</v>
      </c>
      <c r="K315" s="19">
        <v>7</v>
      </c>
      <c r="L315" s="19">
        <v>7</v>
      </c>
      <c r="M315" s="19">
        <v>8</v>
      </c>
      <c r="N315" s="19">
        <v>7</v>
      </c>
      <c r="O315" s="19">
        <v>7</v>
      </c>
      <c r="P315" s="19">
        <v>7</v>
      </c>
      <c r="Q315" s="19">
        <v>7</v>
      </c>
      <c r="R315" s="19">
        <v>7</v>
      </c>
      <c r="S315" s="19">
        <v>8</v>
      </c>
      <c r="T315" s="19">
        <v>6</v>
      </c>
      <c r="U315" s="19">
        <v>7</v>
      </c>
      <c r="V315" s="19">
        <v>6</v>
      </c>
      <c r="W315" s="19">
        <v>6</v>
      </c>
    </row>
    <row r="316" spans="2:23" ht="18" customHeight="1" x14ac:dyDescent="0.35">
      <c r="B316" s="12" t="s">
        <v>156</v>
      </c>
      <c r="C316" s="13" t="s">
        <v>157</v>
      </c>
      <c r="D316" s="19" t="s">
        <v>158</v>
      </c>
      <c r="E316" s="19">
        <v>3</v>
      </c>
      <c r="F316" s="19">
        <v>1</v>
      </c>
      <c r="G316" s="19">
        <v>5</v>
      </c>
      <c r="H316" s="19">
        <v>2</v>
      </c>
      <c r="I316" s="19">
        <v>6</v>
      </c>
      <c r="J316" s="19">
        <v>9</v>
      </c>
      <c r="K316" s="19">
        <v>6</v>
      </c>
      <c r="L316" s="19">
        <v>7</v>
      </c>
      <c r="M316" s="19">
        <v>14</v>
      </c>
      <c r="N316" s="19">
        <v>4</v>
      </c>
      <c r="O316" s="19">
        <v>11</v>
      </c>
      <c r="P316" s="19">
        <v>8</v>
      </c>
      <c r="Q316" s="19">
        <v>9</v>
      </c>
      <c r="R316" s="19">
        <v>15</v>
      </c>
      <c r="S316" s="19">
        <v>5</v>
      </c>
      <c r="T316" s="19">
        <v>8</v>
      </c>
      <c r="U316" s="19">
        <v>12</v>
      </c>
      <c r="V316" s="19">
        <v>15</v>
      </c>
      <c r="W316" s="19">
        <v>7</v>
      </c>
    </row>
    <row r="320" spans="2:23" ht="18" customHeight="1" x14ac:dyDescent="0.35">
      <c r="B320" s="24" t="s">
        <v>171</v>
      </c>
    </row>
    <row r="321" spans="2:23" ht="18" customHeight="1" x14ac:dyDescent="0.35">
      <c r="B321" s="4" t="s">
        <v>173</v>
      </c>
      <c r="D321" s="5"/>
      <c r="E321" s="3" t="s">
        <v>5</v>
      </c>
      <c r="F321" s="6"/>
      <c r="G321" s="6"/>
      <c r="H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2:23" ht="18" customHeight="1" x14ac:dyDescent="0.35">
      <c r="B322" s="7" t="s">
        <v>3</v>
      </c>
      <c r="C322" s="8" t="s">
        <v>6</v>
      </c>
      <c r="D322" s="7" t="s">
        <v>24</v>
      </c>
      <c r="E322" s="9" t="s">
        <v>7</v>
      </c>
      <c r="F322" s="10" t="s">
        <v>8</v>
      </c>
      <c r="G322" s="10" t="s">
        <v>9</v>
      </c>
      <c r="H322" s="11" t="s">
        <v>10</v>
      </c>
      <c r="I322" s="11" t="s">
        <v>11</v>
      </c>
      <c r="J322" s="10" t="s">
        <v>12</v>
      </c>
      <c r="K322" s="10" t="s">
        <v>13</v>
      </c>
      <c r="L322" s="10" t="s">
        <v>14</v>
      </c>
      <c r="M322" s="10" t="s">
        <v>15</v>
      </c>
      <c r="N322" s="10" t="s">
        <v>16</v>
      </c>
      <c r="O322" s="10" t="s">
        <v>17</v>
      </c>
      <c r="P322" s="10" t="s">
        <v>18</v>
      </c>
      <c r="Q322" s="10" t="s">
        <v>19</v>
      </c>
      <c r="R322" s="10" t="s">
        <v>20</v>
      </c>
      <c r="S322" s="10" t="s">
        <v>21</v>
      </c>
      <c r="T322" s="10" t="s">
        <v>22</v>
      </c>
      <c r="U322" s="10" t="s">
        <v>23</v>
      </c>
      <c r="V322" s="10">
        <v>7</v>
      </c>
      <c r="W322" s="10">
        <v>8</v>
      </c>
    </row>
    <row r="323" spans="2:23" ht="18" customHeight="1" x14ac:dyDescent="0.35">
      <c r="B323" s="12" t="s">
        <v>25</v>
      </c>
      <c r="C323" s="13" t="s">
        <v>27</v>
      </c>
      <c r="D323" s="14" t="s">
        <v>26</v>
      </c>
      <c r="E323" s="15" t="s">
        <v>28</v>
      </c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7"/>
    </row>
    <row r="324" spans="2:23" ht="18" customHeight="1" x14ac:dyDescent="0.35">
      <c r="B324" s="12" t="s">
        <v>30</v>
      </c>
      <c r="C324" s="13" t="s">
        <v>32</v>
      </c>
      <c r="D324" s="19" t="s">
        <v>31</v>
      </c>
      <c r="E324" s="20">
        <v>1</v>
      </c>
      <c r="F324" s="20">
        <v>1</v>
      </c>
      <c r="G324" s="20">
        <v>1</v>
      </c>
      <c r="H324" s="20">
        <v>1</v>
      </c>
      <c r="I324" s="20">
        <v>13</v>
      </c>
      <c r="J324" s="20">
        <v>1</v>
      </c>
      <c r="K324" s="20">
        <v>3</v>
      </c>
      <c r="L324" s="20">
        <v>2</v>
      </c>
      <c r="M324" s="20">
        <v>1</v>
      </c>
      <c r="N324" s="20">
        <v>4</v>
      </c>
      <c r="O324" s="20">
        <v>4</v>
      </c>
      <c r="P324" s="20">
        <v>5</v>
      </c>
      <c r="Q324" s="20">
        <v>5</v>
      </c>
      <c r="R324" s="20">
        <v>5</v>
      </c>
      <c r="S324" s="20">
        <v>6</v>
      </c>
      <c r="T324" s="20">
        <v>6</v>
      </c>
      <c r="U324" s="20">
        <v>6</v>
      </c>
      <c r="V324" s="20">
        <v>6</v>
      </c>
      <c r="W324" s="20">
        <v>6</v>
      </c>
    </row>
    <row r="325" spans="2:23" ht="18" customHeight="1" x14ac:dyDescent="0.35">
      <c r="B325" s="12" t="s">
        <v>33</v>
      </c>
      <c r="C325" s="13" t="s">
        <v>35</v>
      </c>
      <c r="D325" s="19" t="s">
        <v>34</v>
      </c>
      <c r="E325" s="19">
        <v>2</v>
      </c>
      <c r="F325" s="19">
        <v>1</v>
      </c>
      <c r="G325" s="19">
        <v>1</v>
      </c>
      <c r="H325" s="19">
        <v>1</v>
      </c>
      <c r="I325" s="19">
        <v>2</v>
      </c>
      <c r="J325" s="19">
        <v>3</v>
      </c>
      <c r="K325" s="19">
        <v>11</v>
      </c>
      <c r="L325" s="19">
        <v>2</v>
      </c>
      <c r="M325" s="19">
        <v>1</v>
      </c>
      <c r="N325" s="19">
        <v>24</v>
      </c>
      <c r="O325" s="19">
        <v>4</v>
      </c>
      <c r="P325" s="19">
        <v>6</v>
      </c>
      <c r="Q325" s="19">
        <v>33</v>
      </c>
      <c r="R325" s="19">
        <v>9</v>
      </c>
      <c r="S325" s="19">
        <v>3</v>
      </c>
      <c r="T325" s="19">
        <v>42</v>
      </c>
      <c r="U325" s="19">
        <v>29</v>
      </c>
      <c r="V325" s="19">
        <v>36</v>
      </c>
      <c r="W325" s="19">
        <v>16</v>
      </c>
    </row>
    <row r="326" spans="2:23" ht="18" customHeight="1" x14ac:dyDescent="0.35">
      <c r="B326" s="12" t="s">
        <v>36</v>
      </c>
      <c r="C326" s="13" t="s">
        <v>38</v>
      </c>
      <c r="D326" s="19" t="s">
        <v>37</v>
      </c>
      <c r="E326" s="19">
        <v>1</v>
      </c>
      <c r="F326" s="19">
        <v>1</v>
      </c>
      <c r="G326" s="19">
        <v>1</v>
      </c>
      <c r="H326" s="19">
        <v>1</v>
      </c>
      <c r="I326" s="19">
        <v>1</v>
      </c>
      <c r="J326" s="19">
        <v>1</v>
      </c>
      <c r="K326" s="19">
        <v>2</v>
      </c>
      <c r="L326" s="19">
        <v>1</v>
      </c>
      <c r="M326" s="19">
        <v>1</v>
      </c>
      <c r="N326" s="19">
        <v>1</v>
      </c>
      <c r="O326" s="19">
        <v>1</v>
      </c>
      <c r="P326" s="19">
        <v>1</v>
      </c>
      <c r="Q326" s="19">
        <v>2</v>
      </c>
      <c r="R326" s="19">
        <v>2</v>
      </c>
      <c r="S326" s="19">
        <v>1</v>
      </c>
      <c r="T326" s="19">
        <v>2</v>
      </c>
      <c r="U326" s="19">
        <v>2</v>
      </c>
      <c r="V326" s="19">
        <v>1</v>
      </c>
      <c r="W326" s="19">
        <v>2</v>
      </c>
    </row>
    <row r="327" spans="2:23" ht="18" customHeight="1" x14ac:dyDescent="0.35">
      <c r="B327" s="12" t="s">
        <v>40</v>
      </c>
      <c r="C327" s="13" t="s">
        <v>42</v>
      </c>
      <c r="D327" s="19" t="s">
        <v>41</v>
      </c>
      <c r="E327" s="19">
        <v>1</v>
      </c>
      <c r="F327" s="19">
        <v>1</v>
      </c>
      <c r="G327" s="19">
        <v>1</v>
      </c>
      <c r="H327" s="19">
        <v>1</v>
      </c>
      <c r="I327" s="19">
        <v>1</v>
      </c>
      <c r="J327" s="19">
        <v>2</v>
      </c>
      <c r="K327" s="19">
        <v>3</v>
      </c>
      <c r="L327" s="19">
        <v>3</v>
      </c>
      <c r="M327" s="19">
        <v>1</v>
      </c>
      <c r="N327" s="19">
        <v>2</v>
      </c>
      <c r="O327" s="19">
        <v>1</v>
      </c>
      <c r="P327" s="19">
        <v>1</v>
      </c>
      <c r="Q327" s="19">
        <v>2</v>
      </c>
      <c r="R327" s="19">
        <v>2</v>
      </c>
      <c r="S327" s="19">
        <v>2</v>
      </c>
      <c r="T327" s="19">
        <v>2</v>
      </c>
      <c r="U327" s="19">
        <v>2</v>
      </c>
      <c r="V327" s="19">
        <v>2</v>
      </c>
      <c r="W327" s="19">
        <v>2</v>
      </c>
    </row>
    <row r="328" spans="2:23" ht="18" customHeight="1" x14ac:dyDescent="0.35">
      <c r="B328" s="12" t="s">
        <v>43</v>
      </c>
      <c r="C328" s="13" t="s">
        <v>44</v>
      </c>
      <c r="D328" s="19" t="s">
        <v>45</v>
      </c>
      <c r="E328" s="19">
        <v>1</v>
      </c>
      <c r="F328" s="19">
        <v>1</v>
      </c>
      <c r="G328" s="19">
        <v>1</v>
      </c>
      <c r="H328" s="19">
        <v>1</v>
      </c>
      <c r="I328" s="19">
        <v>1</v>
      </c>
      <c r="J328" s="19">
        <v>1</v>
      </c>
      <c r="K328" s="19">
        <v>2</v>
      </c>
      <c r="L328" s="19">
        <v>2</v>
      </c>
      <c r="M328" s="19">
        <v>1</v>
      </c>
      <c r="N328" s="19">
        <v>1</v>
      </c>
      <c r="O328" s="19">
        <v>2</v>
      </c>
      <c r="P328" s="19">
        <v>2</v>
      </c>
      <c r="Q328" s="19">
        <v>3</v>
      </c>
      <c r="R328" s="19">
        <v>2</v>
      </c>
      <c r="S328" s="19">
        <v>1</v>
      </c>
      <c r="T328" s="19">
        <v>4</v>
      </c>
      <c r="U328" s="19">
        <v>4</v>
      </c>
      <c r="V328" s="19">
        <v>1</v>
      </c>
      <c r="W328" s="19">
        <v>1</v>
      </c>
    </row>
    <row r="329" spans="2:23" ht="18" customHeight="1" x14ac:dyDescent="0.35">
      <c r="B329" s="12" t="s">
        <v>46</v>
      </c>
      <c r="C329" s="13" t="s">
        <v>48</v>
      </c>
      <c r="D329" s="13" t="s">
        <v>47</v>
      </c>
      <c r="E329" s="19" t="s">
        <v>53</v>
      </c>
      <c r="F329" s="19" t="s">
        <v>53</v>
      </c>
      <c r="G329" s="19" t="s">
        <v>53</v>
      </c>
      <c r="H329" s="19" t="s">
        <v>53</v>
      </c>
      <c r="I329" s="19" t="s">
        <v>53</v>
      </c>
      <c r="J329" s="19" t="s">
        <v>53</v>
      </c>
      <c r="K329" s="19" t="s">
        <v>53</v>
      </c>
      <c r="L329" s="19" t="s">
        <v>53</v>
      </c>
      <c r="M329" s="19" t="s">
        <v>53</v>
      </c>
      <c r="N329" s="19" t="s">
        <v>53</v>
      </c>
      <c r="O329" s="19" t="s">
        <v>53</v>
      </c>
      <c r="P329" s="19" t="s">
        <v>53</v>
      </c>
      <c r="Q329" s="19" t="s">
        <v>53</v>
      </c>
      <c r="R329" s="19" t="s">
        <v>53</v>
      </c>
      <c r="S329" s="19" t="s">
        <v>53</v>
      </c>
      <c r="T329" s="19" t="s">
        <v>53</v>
      </c>
      <c r="U329" s="19" t="s">
        <v>53</v>
      </c>
      <c r="V329" s="19" t="s">
        <v>53</v>
      </c>
      <c r="W329" s="19" t="s">
        <v>53</v>
      </c>
    </row>
    <row r="330" spans="2:23" ht="18" customHeight="1" x14ac:dyDescent="0.35">
      <c r="B330" s="12" t="s">
        <v>50</v>
      </c>
      <c r="C330" s="13" t="s">
        <v>52</v>
      </c>
      <c r="D330" s="19" t="s">
        <v>51</v>
      </c>
      <c r="E330" s="19" t="s">
        <v>53</v>
      </c>
      <c r="F330" s="19" t="s">
        <v>53</v>
      </c>
      <c r="G330" s="19" t="s">
        <v>53</v>
      </c>
      <c r="H330" s="19" t="s">
        <v>53</v>
      </c>
      <c r="I330" s="19">
        <v>1</v>
      </c>
      <c r="J330" s="19">
        <v>1</v>
      </c>
      <c r="K330" s="19">
        <v>6</v>
      </c>
      <c r="L330" s="19">
        <v>3</v>
      </c>
      <c r="M330" s="19">
        <v>3</v>
      </c>
      <c r="N330" s="19">
        <v>10</v>
      </c>
      <c r="O330" s="19">
        <v>6</v>
      </c>
      <c r="P330" s="19">
        <v>8</v>
      </c>
      <c r="Q330" s="19">
        <v>15</v>
      </c>
      <c r="R330" s="19">
        <v>11</v>
      </c>
      <c r="S330" s="19">
        <v>10</v>
      </c>
      <c r="T330" s="19">
        <v>19</v>
      </c>
      <c r="U330" s="19">
        <v>15</v>
      </c>
      <c r="V330" s="19">
        <v>23</v>
      </c>
      <c r="W330" s="19">
        <v>28</v>
      </c>
    </row>
    <row r="331" spans="2:23" ht="18" customHeight="1" x14ac:dyDescent="0.35">
      <c r="B331" s="12" t="s">
        <v>55</v>
      </c>
      <c r="C331" s="13" t="s">
        <v>57</v>
      </c>
      <c r="D331" s="19" t="s">
        <v>56</v>
      </c>
      <c r="E331" s="19">
        <v>6</v>
      </c>
      <c r="F331" s="19">
        <v>5</v>
      </c>
      <c r="G331" s="19">
        <v>3</v>
      </c>
      <c r="H331" s="19">
        <v>4</v>
      </c>
      <c r="I331" s="19">
        <v>3</v>
      </c>
      <c r="J331" s="19">
        <v>2</v>
      </c>
      <c r="K331" s="19">
        <v>1</v>
      </c>
      <c r="L331" s="19">
        <v>1</v>
      </c>
      <c r="M331" s="19">
        <v>1</v>
      </c>
      <c r="N331" s="19">
        <v>1</v>
      </c>
      <c r="O331" s="19">
        <v>1</v>
      </c>
      <c r="P331" s="19">
        <v>1</v>
      </c>
      <c r="Q331" s="19">
        <v>1</v>
      </c>
      <c r="R331" s="19">
        <v>1</v>
      </c>
      <c r="S331" s="19">
        <v>1</v>
      </c>
      <c r="T331" s="19" t="s">
        <v>53</v>
      </c>
      <c r="U331" s="19" t="s">
        <v>53</v>
      </c>
      <c r="V331" s="19" t="s">
        <v>53</v>
      </c>
      <c r="W331" s="19" t="s">
        <v>53</v>
      </c>
    </row>
    <row r="332" spans="2:23" ht="18" customHeight="1" x14ac:dyDescent="0.35">
      <c r="B332" s="12" t="s">
        <v>58</v>
      </c>
      <c r="C332" s="13" t="s">
        <v>60</v>
      </c>
      <c r="D332" s="19" t="s">
        <v>59</v>
      </c>
      <c r="E332" s="19" t="s">
        <v>53</v>
      </c>
      <c r="F332" s="19" t="s">
        <v>53</v>
      </c>
      <c r="G332" s="19" t="s">
        <v>53</v>
      </c>
      <c r="H332" s="19" t="s">
        <v>53</v>
      </c>
      <c r="I332" s="19" t="s">
        <v>53</v>
      </c>
      <c r="J332" s="19" t="s">
        <v>53</v>
      </c>
      <c r="K332" s="19" t="s">
        <v>53</v>
      </c>
      <c r="L332" s="19" t="s">
        <v>53</v>
      </c>
      <c r="M332" s="19" t="s">
        <v>53</v>
      </c>
      <c r="N332" s="19" t="s">
        <v>53</v>
      </c>
      <c r="O332" s="19" t="s">
        <v>53</v>
      </c>
      <c r="P332" s="19" t="s">
        <v>53</v>
      </c>
      <c r="Q332" s="19" t="s">
        <v>53</v>
      </c>
      <c r="R332" s="19" t="s">
        <v>53</v>
      </c>
      <c r="S332" s="19" t="s">
        <v>53</v>
      </c>
      <c r="T332" s="19" t="s">
        <v>53</v>
      </c>
      <c r="U332" s="19" t="s">
        <v>53</v>
      </c>
      <c r="V332" s="19" t="s">
        <v>53</v>
      </c>
      <c r="W332" s="19" t="s">
        <v>53</v>
      </c>
    </row>
    <row r="333" spans="2:23" ht="18" customHeight="1" x14ac:dyDescent="0.35">
      <c r="B333" s="12" t="s">
        <v>61</v>
      </c>
      <c r="C333" s="13" t="s">
        <v>63</v>
      </c>
      <c r="D333" s="19" t="s">
        <v>62</v>
      </c>
      <c r="E333" s="19">
        <v>29</v>
      </c>
      <c r="F333" s="19">
        <v>27</v>
      </c>
      <c r="G333" s="19">
        <v>20</v>
      </c>
      <c r="H333" s="19">
        <v>25</v>
      </c>
      <c r="I333" s="19">
        <v>24</v>
      </c>
      <c r="J333" s="19">
        <v>21</v>
      </c>
      <c r="K333" s="19">
        <v>36</v>
      </c>
      <c r="L333" s="19">
        <v>27</v>
      </c>
      <c r="M333" s="19">
        <v>15</v>
      </c>
      <c r="N333" s="19">
        <v>51</v>
      </c>
      <c r="O333" s="19">
        <v>35</v>
      </c>
      <c r="P333" s="19">
        <v>38</v>
      </c>
      <c r="Q333" s="19">
        <v>67</v>
      </c>
      <c r="R333" s="19">
        <v>53</v>
      </c>
      <c r="S333" s="19">
        <v>45</v>
      </c>
      <c r="T333" s="19">
        <v>84</v>
      </c>
      <c r="U333" s="19">
        <v>70</v>
      </c>
      <c r="V333" s="19">
        <v>97</v>
      </c>
      <c r="W333" s="19">
        <v>115</v>
      </c>
    </row>
    <row r="334" spans="2:23" ht="18" customHeight="1" x14ac:dyDescent="0.35">
      <c r="B334" s="12" t="s">
        <v>65</v>
      </c>
      <c r="C334" s="13" t="s">
        <v>66</v>
      </c>
      <c r="D334" s="19" t="s">
        <v>67</v>
      </c>
      <c r="E334" s="19">
        <v>24</v>
      </c>
      <c r="F334" s="19">
        <v>26</v>
      </c>
      <c r="G334" s="19">
        <v>31</v>
      </c>
      <c r="H334" s="19">
        <v>29</v>
      </c>
      <c r="I334" s="19">
        <v>33</v>
      </c>
      <c r="J334" s="19">
        <v>35</v>
      </c>
      <c r="K334" s="19">
        <v>37</v>
      </c>
      <c r="L334" s="19">
        <v>38</v>
      </c>
      <c r="M334" s="19">
        <v>45</v>
      </c>
      <c r="N334" s="19">
        <v>38</v>
      </c>
      <c r="O334" s="19">
        <v>41</v>
      </c>
      <c r="P334" s="19">
        <v>44</v>
      </c>
      <c r="Q334" s="19">
        <v>37</v>
      </c>
      <c r="R334" s="19">
        <v>40</v>
      </c>
      <c r="S334" s="19">
        <v>44</v>
      </c>
      <c r="T334" s="19">
        <v>34</v>
      </c>
      <c r="U334" s="19">
        <v>38</v>
      </c>
      <c r="V334" s="19">
        <v>33</v>
      </c>
      <c r="W334" s="19">
        <v>30</v>
      </c>
    </row>
    <row r="335" spans="2:23" ht="18" customHeight="1" x14ac:dyDescent="0.35">
      <c r="B335" s="12" t="s">
        <v>69</v>
      </c>
      <c r="C335" s="13" t="s">
        <v>70</v>
      </c>
      <c r="D335" s="19" t="s">
        <v>67</v>
      </c>
      <c r="E335" s="19">
        <v>15</v>
      </c>
      <c r="F335" s="19">
        <v>16</v>
      </c>
      <c r="G335" s="19">
        <v>19</v>
      </c>
      <c r="H335" s="19">
        <v>18</v>
      </c>
      <c r="I335" s="19">
        <v>21</v>
      </c>
      <c r="J335" s="19">
        <v>23</v>
      </c>
      <c r="K335" s="19">
        <v>25</v>
      </c>
      <c r="L335" s="19">
        <v>25</v>
      </c>
      <c r="M335" s="19">
        <v>29</v>
      </c>
      <c r="N335" s="19">
        <v>26</v>
      </c>
      <c r="O335" s="19">
        <v>28</v>
      </c>
      <c r="P335" s="19">
        <v>30</v>
      </c>
      <c r="Q335" s="19">
        <v>26</v>
      </c>
      <c r="R335" s="19">
        <v>28</v>
      </c>
      <c r="S335" s="19">
        <v>31</v>
      </c>
      <c r="T335" s="19">
        <v>25</v>
      </c>
      <c r="U335" s="19">
        <v>27</v>
      </c>
      <c r="V335" s="19">
        <v>24</v>
      </c>
      <c r="W335" s="19">
        <v>22</v>
      </c>
    </row>
    <row r="336" spans="2:23" ht="18" customHeight="1" x14ac:dyDescent="0.35">
      <c r="B336" s="12" t="s">
        <v>72</v>
      </c>
      <c r="C336" s="13" t="s">
        <v>73</v>
      </c>
      <c r="D336" s="19" t="s">
        <v>67</v>
      </c>
      <c r="E336" s="19">
        <v>15</v>
      </c>
      <c r="F336" s="19">
        <v>16</v>
      </c>
      <c r="G336" s="19">
        <v>19</v>
      </c>
      <c r="H336" s="19">
        <v>18</v>
      </c>
      <c r="I336" s="19">
        <v>21</v>
      </c>
      <c r="J336" s="19">
        <v>22</v>
      </c>
      <c r="K336" s="19">
        <v>23</v>
      </c>
      <c r="L336" s="19">
        <v>24</v>
      </c>
      <c r="M336" s="19">
        <v>28</v>
      </c>
      <c r="N336" s="19">
        <v>24</v>
      </c>
      <c r="O336" s="19">
        <v>25</v>
      </c>
      <c r="P336" s="19">
        <v>27</v>
      </c>
      <c r="Q336" s="19">
        <v>23</v>
      </c>
      <c r="R336" s="19">
        <v>25</v>
      </c>
      <c r="S336" s="19">
        <v>27</v>
      </c>
      <c r="T336" s="19">
        <v>21</v>
      </c>
      <c r="U336" s="19">
        <v>24</v>
      </c>
      <c r="V336" s="19">
        <v>21</v>
      </c>
      <c r="W336" s="19">
        <v>18</v>
      </c>
    </row>
    <row r="337" spans="2:23" ht="18" customHeight="1" x14ac:dyDescent="0.35">
      <c r="B337" s="12" t="s">
        <v>75</v>
      </c>
      <c r="C337" s="13" t="s">
        <v>76</v>
      </c>
      <c r="D337" s="19" t="s">
        <v>77</v>
      </c>
      <c r="E337" s="19">
        <v>2</v>
      </c>
      <c r="F337" s="19">
        <v>3</v>
      </c>
      <c r="G337" s="19">
        <v>3</v>
      </c>
      <c r="H337" s="19">
        <v>3</v>
      </c>
      <c r="I337" s="19">
        <v>3</v>
      </c>
      <c r="J337" s="19">
        <v>3</v>
      </c>
      <c r="K337" s="19">
        <v>3</v>
      </c>
      <c r="L337" s="19">
        <v>3</v>
      </c>
      <c r="M337" s="19">
        <v>3</v>
      </c>
      <c r="N337" s="19">
        <v>3</v>
      </c>
      <c r="O337" s="19">
        <v>3</v>
      </c>
      <c r="P337" s="19">
        <v>3</v>
      </c>
      <c r="Q337" s="19">
        <v>2</v>
      </c>
      <c r="R337" s="19">
        <v>3</v>
      </c>
      <c r="S337" s="19">
        <v>3</v>
      </c>
      <c r="T337" s="19">
        <v>2</v>
      </c>
      <c r="U337" s="19">
        <v>2</v>
      </c>
      <c r="V337" s="19">
        <v>2</v>
      </c>
      <c r="W337" s="19">
        <v>2</v>
      </c>
    </row>
    <row r="338" spans="2:23" ht="18" customHeight="1" x14ac:dyDescent="0.35">
      <c r="B338" s="12" t="s">
        <v>78</v>
      </c>
      <c r="C338" s="13" t="s">
        <v>79</v>
      </c>
      <c r="D338" s="19" t="s">
        <v>80</v>
      </c>
      <c r="E338" s="19" t="s">
        <v>53</v>
      </c>
      <c r="F338" s="19" t="s">
        <v>53</v>
      </c>
      <c r="G338" s="19" t="s">
        <v>53</v>
      </c>
      <c r="H338" s="19" t="s">
        <v>53</v>
      </c>
      <c r="I338" s="19" t="s">
        <v>53</v>
      </c>
      <c r="J338" s="19" t="s">
        <v>53</v>
      </c>
      <c r="K338" s="19" t="s">
        <v>53</v>
      </c>
      <c r="L338" s="19" t="s">
        <v>53</v>
      </c>
      <c r="M338" s="19" t="s">
        <v>53</v>
      </c>
      <c r="N338" s="19" t="s">
        <v>53</v>
      </c>
      <c r="O338" s="19" t="s">
        <v>53</v>
      </c>
      <c r="P338" s="19" t="s">
        <v>53</v>
      </c>
      <c r="Q338" s="19" t="s">
        <v>53</v>
      </c>
      <c r="R338" s="19" t="s">
        <v>53</v>
      </c>
      <c r="S338" s="19" t="s">
        <v>53</v>
      </c>
      <c r="T338" s="19" t="s">
        <v>53</v>
      </c>
      <c r="U338" s="19" t="s">
        <v>53</v>
      </c>
      <c r="V338" s="19" t="s">
        <v>53</v>
      </c>
      <c r="W338" s="19" t="s">
        <v>53</v>
      </c>
    </row>
    <row r="339" spans="2:23" ht="18" customHeight="1" x14ac:dyDescent="0.35">
      <c r="B339" s="12" t="s">
        <v>82</v>
      </c>
      <c r="C339" s="13" t="s">
        <v>83</v>
      </c>
      <c r="D339" s="19" t="s">
        <v>80</v>
      </c>
      <c r="E339" s="19">
        <v>1</v>
      </c>
      <c r="F339" s="19">
        <v>1</v>
      </c>
      <c r="G339" s="19">
        <v>1</v>
      </c>
      <c r="H339" s="19">
        <v>1</v>
      </c>
      <c r="I339" s="19">
        <v>1</v>
      </c>
      <c r="J339" s="19">
        <v>1</v>
      </c>
      <c r="K339" s="19">
        <v>1</v>
      </c>
      <c r="L339" s="19">
        <v>1</v>
      </c>
      <c r="M339" s="19">
        <v>1</v>
      </c>
      <c r="N339" s="19">
        <v>1</v>
      </c>
      <c r="O339" s="19">
        <v>1</v>
      </c>
      <c r="P339" s="19">
        <v>1</v>
      </c>
      <c r="Q339" s="19">
        <v>1</v>
      </c>
      <c r="R339" s="19">
        <v>1</v>
      </c>
      <c r="S339" s="19">
        <v>1</v>
      </c>
      <c r="T339" s="19">
        <v>1</v>
      </c>
      <c r="U339" s="19">
        <v>1</v>
      </c>
      <c r="V339" s="19">
        <v>1</v>
      </c>
      <c r="W339" s="19">
        <v>1</v>
      </c>
    </row>
    <row r="340" spans="2:23" ht="18" customHeight="1" x14ac:dyDescent="0.35">
      <c r="B340" s="12" t="s">
        <v>85</v>
      </c>
      <c r="C340" s="13" t="s">
        <v>86</v>
      </c>
      <c r="D340" s="19" t="s">
        <v>80</v>
      </c>
      <c r="E340" s="19">
        <v>3</v>
      </c>
      <c r="F340" s="19">
        <v>4</v>
      </c>
      <c r="G340" s="19">
        <v>4</v>
      </c>
      <c r="H340" s="19">
        <v>4</v>
      </c>
      <c r="I340" s="19">
        <v>4</v>
      </c>
      <c r="J340" s="19">
        <v>4</v>
      </c>
      <c r="K340" s="19">
        <v>4</v>
      </c>
      <c r="L340" s="19">
        <v>4</v>
      </c>
      <c r="M340" s="19">
        <v>4</v>
      </c>
      <c r="N340" s="19">
        <v>4</v>
      </c>
      <c r="O340" s="19">
        <v>4</v>
      </c>
      <c r="P340" s="19">
        <v>4</v>
      </c>
      <c r="Q340" s="19">
        <v>3</v>
      </c>
      <c r="R340" s="19">
        <v>4</v>
      </c>
      <c r="S340" s="19">
        <v>4</v>
      </c>
      <c r="T340" s="19">
        <v>3</v>
      </c>
      <c r="U340" s="19">
        <v>3</v>
      </c>
      <c r="V340" s="19">
        <v>3</v>
      </c>
      <c r="W340" s="19">
        <v>3</v>
      </c>
    </row>
    <row r="341" spans="2:23" ht="18" customHeight="1" x14ac:dyDescent="0.35">
      <c r="B341" s="12" t="s">
        <v>87</v>
      </c>
      <c r="C341" s="13" t="s">
        <v>88</v>
      </c>
      <c r="D341" s="13" t="s">
        <v>89</v>
      </c>
      <c r="E341" s="19" t="s">
        <v>53</v>
      </c>
      <c r="F341" s="19" t="s">
        <v>53</v>
      </c>
      <c r="G341" s="19" t="s">
        <v>53</v>
      </c>
      <c r="H341" s="19" t="s">
        <v>53</v>
      </c>
      <c r="I341" s="19" t="s">
        <v>53</v>
      </c>
      <c r="J341" s="19" t="s">
        <v>53</v>
      </c>
      <c r="K341" s="19" t="s">
        <v>53</v>
      </c>
      <c r="L341" s="19" t="s">
        <v>53</v>
      </c>
      <c r="M341" s="19" t="s">
        <v>53</v>
      </c>
      <c r="N341" s="19" t="s">
        <v>53</v>
      </c>
      <c r="O341" s="19" t="s">
        <v>53</v>
      </c>
      <c r="P341" s="19" t="s">
        <v>53</v>
      </c>
      <c r="Q341" s="19" t="s">
        <v>53</v>
      </c>
      <c r="R341" s="19" t="s">
        <v>53</v>
      </c>
      <c r="S341" s="19" t="s">
        <v>53</v>
      </c>
      <c r="T341" s="19" t="s">
        <v>53</v>
      </c>
      <c r="U341" s="19" t="s">
        <v>53</v>
      </c>
      <c r="V341" s="19" t="s">
        <v>53</v>
      </c>
      <c r="W341" s="19" t="s">
        <v>53</v>
      </c>
    </row>
    <row r="342" spans="2:23" ht="18" customHeight="1" x14ac:dyDescent="0.35">
      <c r="B342" s="12" t="s">
        <v>91</v>
      </c>
      <c r="C342" s="13" t="s">
        <v>92</v>
      </c>
      <c r="D342" s="19" t="s">
        <v>93</v>
      </c>
      <c r="E342" s="19" t="s">
        <v>53</v>
      </c>
      <c r="F342" s="19" t="s">
        <v>53</v>
      </c>
      <c r="G342" s="19" t="s">
        <v>53</v>
      </c>
      <c r="H342" s="19" t="s">
        <v>53</v>
      </c>
      <c r="I342" s="19" t="s">
        <v>53</v>
      </c>
      <c r="J342" s="19" t="s">
        <v>53</v>
      </c>
      <c r="K342" s="19" t="s">
        <v>53</v>
      </c>
      <c r="L342" s="19" t="s">
        <v>53</v>
      </c>
      <c r="M342" s="19" t="s">
        <v>53</v>
      </c>
      <c r="N342" s="19" t="s">
        <v>53</v>
      </c>
      <c r="O342" s="19" t="s">
        <v>53</v>
      </c>
      <c r="P342" s="19" t="s">
        <v>53</v>
      </c>
      <c r="Q342" s="19" t="s">
        <v>53</v>
      </c>
      <c r="R342" s="19" t="s">
        <v>53</v>
      </c>
      <c r="S342" s="19" t="s">
        <v>53</v>
      </c>
      <c r="T342" s="19" t="s">
        <v>53</v>
      </c>
      <c r="U342" s="19" t="s">
        <v>53</v>
      </c>
      <c r="V342" s="19" t="s">
        <v>53</v>
      </c>
      <c r="W342" s="19" t="s">
        <v>53</v>
      </c>
    </row>
    <row r="343" spans="2:23" ht="18" customHeight="1" x14ac:dyDescent="0.35">
      <c r="B343" s="12" t="s">
        <v>94</v>
      </c>
      <c r="C343" s="13" t="s">
        <v>96</v>
      </c>
      <c r="D343" s="19" t="s">
        <v>95</v>
      </c>
      <c r="E343" s="19" t="s">
        <v>53</v>
      </c>
      <c r="F343" s="19" t="s">
        <v>53</v>
      </c>
      <c r="G343" s="19" t="s">
        <v>53</v>
      </c>
      <c r="H343" s="19" t="s">
        <v>53</v>
      </c>
      <c r="I343" s="19" t="s">
        <v>53</v>
      </c>
      <c r="J343" s="19" t="s">
        <v>53</v>
      </c>
      <c r="K343" s="19" t="s">
        <v>53</v>
      </c>
      <c r="L343" s="19" t="s">
        <v>53</v>
      </c>
      <c r="M343" s="19" t="s">
        <v>53</v>
      </c>
      <c r="N343" s="19" t="s">
        <v>53</v>
      </c>
      <c r="O343" s="19" t="s">
        <v>53</v>
      </c>
      <c r="P343" s="19" t="s">
        <v>53</v>
      </c>
      <c r="Q343" s="19" t="s">
        <v>53</v>
      </c>
      <c r="R343" s="19" t="s">
        <v>53</v>
      </c>
      <c r="S343" s="19" t="s">
        <v>53</v>
      </c>
      <c r="T343" s="19" t="s">
        <v>53</v>
      </c>
      <c r="U343" s="19" t="s">
        <v>53</v>
      </c>
      <c r="V343" s="19" t="s">
        <v>53</v>
      </c>
      <c r="W343" s="19" t="s">
        <v>53</v>
      </c>
    </row>
    <row r="344" spans="2:23" ht="18" customHeight="1" x14ac:dyDescent="0.35">
      <c r="B344" s="12" t="s">
        <v>97</v>
      </c>
      <c r="C344" s="13" t="s">
        <v>98</v>
      </c>
      <c r="D344" s="19" t="s">
        <v>99</v>
      </c>
      <c r="E344" s="19">
        <v>2</v>
      </c>
      <c r="F344" s="19">
        <v>2</v>
      </c>
      <c r="G344" s="19">
        <v>2</v>
      </c>
      <c r="H344" s="19">
        <v>2</v>
      </c>
      <c r="I344" s="19">
        <v>2</v>
      </c>
      <c r="J344" s="19">
        <v>1</v>
      </c>
      <c r="K344" s="19">
        <v>2</v>
      </c>
      <c r="L344" s="19">
        <v>1</v>
      </c>
      <c r="M344" s="19">
        <v>1</v>
      </c>
      <c r="N344" s="19">
        <v>2</v>
      </c>
      <c r="O344" s="19">
        <v>1</v>
      </c>
      <c r="P344" s="19">
        <v>1</v>
      </c>
      <c r="Q344" s="19">
        <v>2</v>
      </c>
      <c r="R344" s="19">
        <v>2</v>
      </c>
      <c r="S344" s="19">
        <v>1</v>
      </c>
      <c r="T344" s="19">
        <v>2</v>
      </c>
      <c r="U344" s="19">
        <v>2</v>
      </c>
      <c r="V344" s="19">
        <v>2</v>
      </c>
      <c r="W344" s="19">
        <v>3</v>
      </c>
    </row>
    <row r="345" spans="2:23" ht="18" customHeight="1" x14ac:dyDescent="0.35">
      <c r="B345" s="21" t="s">
        <v>100</v>
      </c>
      <c r="C345" s="22" t="s">
        <v>101</v>
      </c>
      <c r="D345" s="23" t="s">
        <v>102</v>
      </c>
      <c r="E345" s="23" t="s">
        <v>53</v>
      </c>
      <c r="F345" s="23" t="s">
        <v>53</v>
      </c>
      <c r="G345" s="23" t="s">
        <v>53</v>
      </c>
      <c r="H345" s="23" t="s">
        <v>53</v>
      </c>
      <c r="I345" s="23" t="s">
        <v>53</v>
      </c>
      <c r="J345" s="23" t="s">
        <v>53</v>
      </c>
      <c r="K345" s="23" t="s">
        <v>53</v>
      </c>
      <c r="L345" s="23" t="s">
        <v>53</v>
      </c>
      <c r="M345" s="23" t="s">
        <v>53</v>
      </c>
      <c r="N345" s="23" t="s">
        <v>53</v>
      </c>
      <c r="O345" s="23" t="s">
        <v>53</v>
      </c>
      <c r="P345" s="23" t="s">
        <v>53</v>
      </c>
      <c r="Q345" s="23" t="s">
        <v>53</v>
      </c>
      <c r="R345" s="23" t="s">
        <v>53</v>
      </c>
      <c r="S345" s="23" t="s">
        <v>53</v>
      </c>
      <c r="T345" s="23" t="s">
        <v>53</v>
      </c>
      <c r="U345" s="23" t="s">
        <v>53</v>
      </c>
      <c r="V345" s="23" t="s">
        <v>53</v>
      </c>
      <c r="W345" s="23" t="s">
        <v>53</v>
      </c>
    </row>
    <row r="346" spans="2:23" ht="18" customHeight="1" x14ac:dyDescent="0.35">
      <c r="B346" s="12" t="s">
        <v>104</v>
      </c>
      <c r="C346" s="13" t="s">
        <v>105</v>
      </c>
      <c r="D346" s="19" t="s">
        <v>106</v>
      </c>
      <c r="E346" s="19">
        <v>2</v>
      </c>
      <c r="F346" s="19">
        <v>2</v>
      </c>
      <c r="G346" s="19">
        <v>2</v>
      </c>
      <c r="H346" s="19">
        <v>2</v>
      </c>
      <c r="I346" s="19">
        <v>2</v>
      </c>
      <c r="J346" s="19">
        <v>2</v>
      </c>
      <c r="K346" s="19">
        <v>2</v>
      </c>
      <c r="L346" s="19">
        <v>2</v>
      </c>
      <c r="M346" s="19">
        <v>2</v>
      </c>
      <c r="N346" s="19">
        <v>2</v>
      </c>
      <c r="O346" s="19">
        <v>2</v>
      </c>
      <c r="P346" s="19">
        <v>2</v>
      </c>
      <c r="Q346" s="19">
        <v>1</v>
      </c>
      <c r="R346" s="19">
        <v>2</v>
      </c>
      <c r="S346" s="19">
        <v>1</v>
      </c>
      <c r="T346" s="19">
        <v>1</v>
      </c>
      <c r="U346" s="19">
        <v>1</v>
      </c>
      <c r="V346" s="19">
        <v>1</v>
      </c>
      <c r="W346" s="19">
        <v>1</v>
      </c>
    </row>
    <row r="347" spans="2:23" ht="18" customHeight="1" x14ac:dyDescent="0.35">
      <c r="B347" s="12" t="s">
        <v>107</v>
      </c>
      <c r="C347" s="13" t="s">
        <v>109</v>
      </c>
      <c r="D347" s="19" t="s">
        <v>108</v>
      </c>
      <c r="E347" s="19">
        <v>2</v>
      </c>
      <c r="F347" s="19">
        <v>2</v>
      </c>
      <c r="G347" s="19">
        <v>2</v>
      </c>
      <c r="H347" s="19">
        <v>2</v>
      </c>
      <c r="I347" s="19">
        <v>2</v>
      </c>
      <c r="J347" s="19">
        <v>2</v>
      </c>
      <c r="K347" s="19">
        <v>2</v>
      </c>
      <c r="L347" s="19">
        <v>2</v>
      </c>
      <c r="M347" s="19">
        <v>2</v>
      </c>
      <c r="N347" s="19">
        <v>1</v>
      </c>
      <c r="O347" s="19">
        <v>1</v>
      </c>
      <c r="P347" s="19">
        <v>1</v>
      </c>
      <c r="Q347" s="19">
        <v>1</v>
      </c>
      <c r="R347" s="19">
        <v>1</v>
      </c>
      <c r="S347" s="19">
        <v>1</v>
      </c>
      <c r="T347" s="19">
        <v>1</v>
      </c>
      <c r="U347" s="19">
        <v>1</v>
      </c>
      <c r="V347" s="19">
        <v>1</v>
      </c>
      <c r="W347" s="19">
        <v>1</v>
      </c>
    </row>
    <row r="348" spans="2:23" ht="18" customHeight="1" x14ac:dyDescent="0.35">
      <c r="B348" s="12" t="s">
        <v>110</v>
      </c>
      <c r="C348" s="13" t="s">
        <v>111</v>
      </c>
      <c r="D348" s="19" t="s">
        <v>112</v>
      </c>
      <c r="E348" s="19">
        <v>3</v>
      </c>
      <c r="F348" s="19">
        <v>3</v>
      </c>
      <c r="G348" s="19">
        <v>3</v>
      </c>
      <c r="H348" s="19">
        <v>3</v>
      </c>
      <c r="I348" s="19">
        <v>3</v>
      </c>
      <c r="J348" s="19">
        <v>3</v>
      </c>
      <c r="K348" s="19">
        <v>2</v>
      </c>
      <c r="L348" s="19">
        <v>2</v>
      </c>
      <c r="M348" s="19">
        <v>2</v>
      </c>
      <c r="N348" s="19">
        <v>2</v>
      </c>
      <c r="O348" s="19">
        <v>2</v>
      </c>
      <c r="P348" s="19">
        <v>2</v>
      </c>
      <c r="Q348" s="19">
        <v>1</v>
      </c>
      <c r="R348" s="19">
        <v>2</v>
      </c>
      <c r="S348" s="19">
        <v>1</v>
      </c>
      <c r="T348" s="19">
        <v>1</v>
      </c>
      <c r="U348" s="19">
        <v>1</v>
      </c>
      <c r="V348" s="19">
        <v>1</v>
      </c>
      <c r="W348" s="19">
        <v>1</v>
      </c>
    </row>
    <row r="349" spans="2:23" ht="18" customHeight="1" x14ac:dyDescent="0.35">
      <c r="B349" s="12" t="s">
        <v>113</v>
      </c>
      <c r="C349" s="13" t="s">
        <v>114</v>
      </c>
      <c r="D349" s="19" t="s">
        <v>115</v>
      </c>
      <c r="E349" s="19" t="s">
        <v>53</v>
      </c>
      <c r="F349" s="19" t="s">
        <v>53</v>
      </c>
      <c r="G349" s="19" t="s">
        <v>53</v>
      </c>
      <c r="H349" s="19" t="s">
        <v>53</v>
      </c>
      <c r="I349" s="19" t="s">
        <v>53</v>
      </c>
      <c r="J349" s="19" t="s">
        <v>53</v>
      </c>
      <c r="K349" s="19" t="s">
        <v>53</v>
      </c>
      <c r="L349" s="19" t="s">
        <v>53</v>
      </c>
      <c r="M349" s="19" t="s">
        <v>53</v>
      </c>
      <c r="N349" s="19" t="s">
        <v>53</v>
      </c>
      <c r="O349" s="19" t="s">
        <v>53</v>
      </c>
      <c r="P349" s="19" t="s">
        <v>53</v>
      </c>
      <c r="Q349" s="19" t="s">
        <v>53</v>
      </c>
      <c r="R349" s="19" t="s">
        <v>53</v>
      </c>
      <c r="S349" s="19" t="s">
        <v>53</v>
      </c>
      <c r="T349" s="19" t="s">
        <v>53</v>
      </c>
      <c r="U349" s="19" t="s">
        <v>53</v>
      </c>
      <c r="V349" s="19" t="s">
        <v>53</v>
      </c>
      <c r="W349" s="19" t="s">
        <v>53</v>
      </c>
    </row>
    <row r="350" spans="2:23" ht="18" customHeight="1" x14ac:dyDescent="0.35">
      <c r="B350" s="12" t="s">
        <v>116</v>
      </c>
      <c r="C350" s="13" t="s">
        <v>118</v>
      </c>
      <c r="D350" s="19" t="s">
        <v>117</v>
      </c>
      <c r="E350" s="19">
        <v>3</v>
      </c>
      <c r="F350" s="19">
        <v>3</v>
      </c>
      <c r="G350" s="19">
        <v>3</v>
      </c>
      <c r="H350" s="19">
        <v>3</v>
      </c>
      <c r="I350" s="19">
        <v>3</v>
      </c>
      <c r="J350" s="19">
        <v>3</v>
      </c>
      <c r="K350" s="19">
        <v>3</v>
      </c>
      <c r="L350" s="19">
        <v>3</v>
      </c>
      <c r="M350" s="19">
        <v>3</v>
      </c>
      <c r="N350" s="19">
        <v>2</v>
      </c>
      <c r="O350" s="19">
        <v>2</v>
      </c>
      <c r="P350" s="19">
        <v>2</v>
      </c>
      <c r="Q350" s="19">
        <v>2</v>
      </c>
      <c r="R350" s="19">
        <v>2</v>
      </c>
      <c r="S350" s="19">
        <v>2</v>
      </c>
      <c r="T350" s="19">
        <v>1</v>
      </c>
      <c r="U350" s="19">
        <v>2</v>
      </c>
      <c r="V350" s="19">
        <v>1</v>
      </c>
      <c r="W350" s="19">
        <v>1</v>
      </c>
    </row>
    <row r="351" spans="2:23" ht="18" customHeight="1" x14ac:dyDescent="0.35">
      <c r="B351" s="12" t="s">
        <v>120</v>
      </c>
      <c r="C351" s="13" t="s">
        <v>122</v>
      </c>
      <c r="D351" s="19" t="s">
        <v>121</v>
      </c>
      <c r="E351" s="19">
        <v>1</v>
      </c>
      <c r="F351" s="19">
        <v>1</v>
      </c>
      <c r="G351" s="19">
        <v>1</v>
      </c>
      <c r="H351" s="19">
        <v>1</v>
      </c>
      <c r="I351" s="19">
        <v>1</v>
      </c>
      <c r="J351" s="19">
        <v>1</v>
      </c>
      <c r="K351" s="19">
        <v>1</v>
      </c>
      <c r="L351" s="19">
        <v>1</v>
      </c>
      <c r="M351" s="19">
        <v>1</v>
      </c>
      <c r="N351" s="19">
        <v>1</v>
      </c>
      <c r="O351" s="19">
        <v>1</v>
      </c>
      <c r="P351" s="19">
        <v>1</v>
      </c>
      <c r="Q351" s="19">
        <v>1</v>
      </c>
      <c r="R351" s="19">
        <v>1</v>
      </c>
      <c r="S351" s="19">
        <v>1</v>
      </c>
      <c r="T351" s="19">
        <v>1</v>
      </c>
      <c r="U351" s="19">
        <v>1</v>
      </c>
      <c r="V351" s="19">
        <v>1</v>
      </c>
      <c r="W351" s="19">
        <v>1</v>
      </c>
    </row>
    <row r="352" spans="2:23" ht="18" customHeight="1" x14ac:dyDescent="0.35">
      <c r="B352" s="12" t="s">
        <v>123</v>
      </c>
      <c r="C352" s="13" t="s">
        <v>125</v>
      </c>
      <c r="D352" s="19" t="s">
        <v>124</v>
      </c>
      <c r="E352" s="19">
        <v>24</v>
      </c>
      <c r="F352" s="19">
        <v>26</v>
      </c>
      <c r="G352" s="19">
        <v>28</v>
      </c>
      <c r="H352" s="19">
        <v>27</v>
      </c>
      <c r="I352" s="19">
        <v>28</v>
      </c>
      <c r="J352" s="19">
        <v>29</v>
      </c>
      <c r="K352" s="19">
        <v>27</v>
      </c>
      <c r="L352" s="19">
        <v>29</v>
      </c>
      <c r="M352" s="19">
        <v>32</v>
      </c>
      <c r="N352" s="19">
        <v>26</v>
      </c>
      <c r="O352" s="19">
        <v>28</v>
      </c>
      <c r="P352" s="19">
        <v>29</v>
      </c>
      <c r="Q352" s="19">
        <v>24</v>
      </c>
      <c r="R352" s="19">
        <v>26</v>
      </c>
      <c r="S352" s="19">
        <v>28</v>
      </c>
      <c r="T352" s="19">
        <v>21</v>
      </c>
      <c r="U352" s="19">
        <v>23</v>
      </c>
      <c r="V352" s="19">
        <v>19</v>
      </c>
      <c r="W352" s="19">
        <v>17</v>
      </c>
    </row>
    <row r="353" spans="2:23" ht="18" customHeight="1" x14ac:dyDescent="0.35">
      <c r="B353" s="12" t="s">
        <v>126</v>
      </c>
      <c r="C353" s="13" t="s">
        <v>128</v>
      </c>
      <c r="D353" s="19" t="s">
        <v>127</v>
      </c>
      <c r="E353" s="19" t="s">
        <v>53</v>
      </c>
      <c r="F353" s="19" t="s">
        <v>53</v>
      </c>
      <c r="G353" s="19" t="s">
        <v>53</v>
      </c>
      <c r="H353" s="19" t="s">
        <v>53</v>
      </c>
      <c r="I353" s="19" t="s">
        <v>53</v>
      </c>
      <c r="J353" s="19" t="s">
        <v>53</v>
      </c>
      <c r="K353" s="19" t="s">
        <v>53</v>
      </c>
      <c r="L353" s="19" t="s">
        <v>53</v>
      </c>
      <c r="M353" s="19" t="s">
        <v>53</v>
      </c>
      <c r="N353" s="19" t="s">
        <v>53</v>
      </c>
      <c r="O353" s="19" t="s">
        <v>53</v>
      </c>
      <c r="P353" s="19" t="s">
        <v>53</v>
      </c>
      <c r="Q353" s="19" t="s">
        <v>53</v>
      </c>
      <c r="R353" s="19" t="s">
        <v>53</v>
      </c>
      <c r="S353" s="19" t="s">
        <v>53</v>
      </c>
      <c r="T353" s="19" t="s">
        <v>53</v>
      </c>
      <c r="U353" s="19" t="s">
        <v>53</v>
      </c>
      <c r="V353" s="19" t="s">
        <v>53</v>
      </c>
      <c r="W353" s="19" t="s">
        <v>53</v>
      </c>
    </row>
    <row r="354" spans="2:23" ht="18" customHeight="1" x14ac:dyDescent="0.35">
      <c r="B354" s="12" t="s">
        <v>129</v>
      </c>
      <c r="C354" s="13" t="s">
        <v>130</v>
      </c>
      <c r="D354" s="19" t="s">
        <v>131</v>
      </c>
      <c r="E354" s="19">
        <v>3</v>
      </c>
      <c r="F354" s="19">
        <v>2</v>
      </c>
      <c r="G354" s="19">
        <v>2</v>
      </c>
      <c r="H354" s="19">
        <v>2</v>
      </c>
      <c r="I354" s="19">
        <v>2</v>
      </c>
      <c r="J354" s="19">
        <v>2</v>
      </c>
      <c r="K354" s="19">
        <v>2</v>
      </c>
      <c r="L354" s="19">
        <v>2</v>
      </c>
      <c r="M354" s="19">
        <v>1</v>
      </c>
      <c r="N354" s="19">
        <v>2</v>
      </c>
      <c r="O354" s="19">
        <v>2</v>
      </c>
      <c r="P354" s="19">
        <v>1</v>
      </c>
      <c r="Q354" s="19">
        <v>2</v>
      </c>
      <c r="R354" s="19">
        <v>2</v>
      </c>
      <c r="S354" s="19">
        <v>2</v>
      </c>
      <c r="T354" s="19">
        <v>3</v>
      </c>
      <c r="U354" s="19">
        <v>2</v>
      </c>
      <c r="V354" s="19">
        <v>3</v>
      </c>
      <c r="W354" s="19">
        <v>4</v>
      </c>
    </row>
    <row r="355" spans="2:23" ht="18" customHeight="1" x14ac:dyDescent="0.35">
      <c r="B355" s="24" t="s">
        <v>172</v>
      </c>
      <c r="C355" s="25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7" t="s">
        <v>173</v>
      </c>
    </row>
    <row r="356" spans="2:23" ht="18" customHeight="1" x14ac:dyDescent="0.35">
      <c r="B356" s="7" t="s">
        <v>3</v>
      </c>
      <c r="C356" s="8" t="s">
        <v>4</v>
      </c>
      <c r="D356" s="7" t="s">
        <v>24</v>
      </c>
      <c r="E356" s="9" t="s">
        <v>7</v>
      </c>
      <c r="F356" s="10" t="s">
        <v>8</v>
      </c>
      <c r="G356" s="10" t="s">
        <v>9</v>
      </c>
      <c r="H356" s="11" t="s">
        <v>10</v>
      </c>
      <c r="I356" s="11" t="s">
        <v>11</v>
      </c>
      <c r="J356" s="10" t="s">
        <v>12</v>
      </c>
      <c r="K356" s="10" t="s">
        <v>13</v>
      </c>
      <c r="L356" s="10" t="s">
        <v>14</v>
      </c>
      <c r="M356" s="10" t="s">
        <v>15</v>
      </c>
      <c r="N356" s="10" t="s">
        <v>16</v>
      </c>
      <c r="O356" s="10" t="s">
        <v>17</v>
      </c>
      <c r="P356" s="10" t="s">
        <v>18</v>
      </c>
      <c r="Q356" s="10" t="s">
        <v>19</v>
      </c>
      <c r="R356" s="10" t="s">
        <v>20</v>
      </c>
      <c r="S356" s="10" t="s">
        <v>21</v>
      </c>
      <c r="T356" s="10" t="s">
        <v>22</v>
      </c>
      <c r="U356" s="10" t="s">
        <v>23</v>
      </c>
      <c r="V356" s="10">
        <v>7</v>
      </c>
      <c r="W356" s="10">
        <v>8</v>
      </c>
    </row>
    <row r="357" spans="2:23" ht="18" customHeight="1" x14ac:dyDescent="0.35">
      <c r="B357" s="12" t="s">
        <v>133</v>
      </c>
      <c r="C357" s="13" t="s">
        <v>134</v>
      </c>
      <c r="D357" s="19" t="s">
        <v>135</v>
      </c>
      <c r="E357" s="19">
        <v>2</v>
      </c>
      <c r="F357" s="19">
        <v>2</v>
      </c>
      <c r="G357" s="19">
        <v>2</v>
      </c>
      <c r="H357" s="19">
        <v>2</v>
      </c>
      <c r="I357" s="19">
        <v>2</v>
      </c>
      <c r="J357" s="19">
        <v>2</v>
      </c>
      <c r="K357" s="19">
        <v>2</v>
      </c>
      <c r="L357" s="19">
        <v>3</v>
      </c>
      <c r="M357" s="19">
        <v>4</v>
      </c>
      <c r="N357" s="19">
        <v>2</v>
      </c>
      <c r="O357" s="19">
        <v>3</v>
      </c>
      <c r="P357" s="19">
        <v>2</v>
      </c>
      <c r="Q357" s="19">
        <v>2</v>
      </c>
      <c r="R357" s="19">
        <v>3</v>
      </c>
      <c r="S357" s="19">
        <v>2</v>
      </c>
      <c r="T357" s="19">
        <v>2</v>
      </c>
      <c r="U357" s="19">
        <v>2</v>
      </c>
      <c r="V357" s="19">
        <v>2</v>
      </c>
      <c r="W357" s="19">
        <v>1</v>
      </c>
    </row>
    <row r="358" spans="2:23" ht="18" customHeight="1" x14ac:dyDescent="0.35">
      <c r="B358" s="12" t="s">
        <v>137</v>
      </c>
      <c r="C358" s="13" t="s">
        <v>138</v>
      </c>
      <c r="D358" s="19" t="s">
        <v>139</v>
      </c>
      <c r="E358" s="19">
        <v>4</v>
      </c>
      <c r="F358" s="19">
        <v>4</v>
      </c>
      <c r="G358" s="19">
        <v>5</v>
      </c>
      <c r="H358" s="19">
        <v>5</v>
      </c>
      <c r="I358" s="19">
        <v>4</v>
      </c>
      <c r="J358" s="19">
        <v>5</v>
      </c>
      <c r="K358" s="19">
        <v>5</v>
      </c>
      <c r="L358" s="19">
        <v>5</v>
      </c>
      <c r="M358" s="19">
        <v>5</v>
      </c>
      <c r="N358" s="19">
        <v>4</v>
      </c>
      <c r="O358" s="19">
        <v>5</v>
      </c>
      <c r="P358" s="19">
        <v>5</v>
      </c>
      <c r="Q358" s="19">
        <v>4</v>
      </c>
      <c r="R358" s="19">
        <v>4</v>
      </c>
      <c r="S358" s="19">
        <v>5</v>
      </c>
      <c r="T358" s="19">
        <v>4</v>
      </c>
      <c r="U358" s="19">
        <v>5</v>
      </c>
      <c r="V358" s="19">
        <v>4</v>
      </c>
      <c r="W358" s="19">
        <v>1</v>
      </c>
    </row>
    <row r="359" spans="2:23" ht="18" customHeight="1" x14ac:dyDescent="0.35">
      <c r="B359" s="12" t="s">
        <v>140</v>
      </c>
      <c r="C359" s="13" t="s">
        <v>141</v>
      </c>
      <c r="D359" s="19" t="s">
        <v>142</v>
      </c>
      <c r="E359" s="19">
        <v>32</v>
      </c>
      <c r="F359" s="19">
        <v>26</v>
      </c>
      <c r="G359" s="19">
        <v>37</v>
      </c>
      <c r="H359" s="19">
        <v>28</v>
      </c>
      <c r="I359" s="19">
        <v>31</v>
      </c>
      <c r="J359" s="19">
        <v>26</v>
      </c>
      <c r="K359" s="19">
        <v>27</v>
      </c>
      <c r="L359" s="19">
        <v>22</v>
      </c>
      <c r="M359" s="19">
        <v>23</v>
      </c>
      <c r="N359" s="19">
        <v>20</v>
      </c>
      <c r="O359" s="19">
        <v>17</v>
      </c>
      <c r="P359" s="19">
        <v>14</v>
      </c>
      <c r="Q359" s="19">
        <v>19</v>
      </c>
      <c r="R359" s="19">
        <v>14</v>
      </c>
      <c r="S359" s="19">
        <v>10</v>
      </c>
      <c r="T359" s="19">
        <v>16</v>
      </c>
      <c r="U359" s="19">
        <v>14</v>
      </c>
      <c r="V359" s="19">
        <v>14</v>
      </c>
      <c r="W359" s="19">
        <v>1</v>
      </c>
    </row>
    <row r="360" spans="2:23" ht="18" customHeight="1" x14ac:dyDescent="0.35">
      <c r="B360" s="12" t="s">
        <v>143</v>
      </c>
      <c r="C360" s="13" t="s">
        <v>144</v>
      </c>
      <c r="D360" s="19" t="s">
        <v>145</v>
      </c>
      <c r="E360" s="19" t="s">
        <v>53</v>
      </c>
      <c r="F360" s="19" t="s">
        <v>53</v>
      </c>
      <c r="G360" s="19" t="s">
        <v>53</v>
      </c>
      <c r="H360" s="19" t="s">
        <v>53</v>
      </c>
      <c r="I360" s="19" t="s">
        <v>53</v>
      </c>
      <c r="J360" s="19" t="s">
        <v>53</v>
      </c>
      <c r="K360" s="19" t="s">
        <v>53</v>
      </c>
      <c r="L360" s="19" t="s">
        <v>53</v>
      </c>
      <c r="M360" s="19" t="s">
        <v>53</v>
      </c>
      <c r="N360" s="19" t="s">
        <v>53</v>
      </c>
      <c r="O360" s="19" t="s">
        <v>53</v>
      </c>
      <c r="P360" s="19" t="s">
        <v>53</v>
      </c>
      <c r="Q360" s="19" t="s">
        <v>53</v>
      </c>
      <c r="R360" s="19" t="s">
        <v>53</v>
      </c>
      <c r="S360" s="19" t="s">
        <v>53</v>
      </c>
      <c r="T360" s="19" t="s">
        <v>53</v>
      </c>
      <c r="U360" s="19" t="s">
        <v>53</v>
      </c>
      <c r="V360" s="19" t="s">
        <v>53</v>
      </c>
      <c r="W360" s="19" t="s">
        <v>53</v>
      </c>
    </row>
    <row r="361" spans="2:23" ht="18" customHeight="1" x14ac:dyDescent="0.35">
      <c r="B361" s="12" t="s">
        <v>146</v>
      </c>
      <c r="C361" s="13" t="s">
        <v>147</v>
      </c>
      <c r="D361" s="19" t="s">
        <v>148</v>
      </c>
      <c r="E361" s="19">
        <v>4</v>
      </c>
      <c r="F361" s="19">
        <v>4</v>
      </c>
      <c r="G361" s="19">
        <v>4</v>
      </c>
      <c r="H361" s="19">
        <v>4</v>
      </c>
      <c r="I361" s="19">
        <v>5</v>
      </c>
      <c r="J361" s="19">
        <v>5</v>
      </c>
      <c r="K361" s="19">
        <v>5</v>
      </c>
      <c r="L361" s="19">
        <v>5</v>
      </c>
      <c r="M361" s="19">
        <v>4</v>
      </c>
      <c r="N361" s="19">
        <v>4</v>
      </c>
      <c r="O361" s="19">
        <v>4</v>
      </c>
      <c r="P361" s="19">
        <v>4</v>
      </c>
      <c r="Q361" s="19">
        <v>3</v>
      </c>
      <c r="R361" s="19">
        <v>4</v>
      </c>
      <c r="S361" s="19">
        <v>4</v>
      </c>
      <c r="T361" s="19">
        <v>4</v>
      </c>
      <c r="U361" s="19">
        <v>3</v>
      </c>
      <c r="V361" s="19">
        <v>3</v>
      </c>
      <c r="W361" s="19">
        <v>2</v>
      </c>
    </row>
    <row r="362" spans="2:23" ht="18" customHeight="1" x14ac:dyDescent="0.35">
      <c r="B362" s="12" t="s">
        <v>150</v>
      </c>
      <c r="C362" s="13" t="s">
        <v>151</v>
      </c>
      <c r="D362" s="19" t="s">
        <v>152</v>
      </c>
      <c r="E362" s="19">
        <v>15</v>
      </c>
      <c r="F362" s="19">
        <v>4</v>
      </c>
      <c r="G362" s="19">
        <v>17</v>
      </c>
      <c r="H362" s="19">
        <v>8</v>
      </c>
      <c r="I362" s="19">
        <v>12</v>
      </c>
      <c r="J362" s="19">
        <v>10</v>
      </c>
      <c r="K362" s="19">
        <v>10</v>
      </c>
      <c r="L362" s="19">
        <v>16</v>
      </c>
      <c r="M362" s="19">
        <v>6</v>
      </c>
      <c r="N362" s="19">
        <v>5</v>
      </c>
      <c r="O362" s="19">
        <v>7</v>
      </c>
      <c r="P362" s="19">
        <v>3</v>
      </c>
      <c r="Q362" s="19">
        <v>3</v>
      </c>
      <c r="R362" s="19">
        <v>4</v>
      </c>
      <c r="S362" s="19">
        <v>1</v>
      </c>
      <c r="T362" s="19">
        <v>2</v>
      </c>
      <c r="U362" s="19">
        <v>4</v>
      </c>
      <c r="V362" s="19" t="s">
        <v>53</v>
      </c>
      <c r="W362" s="19" t="s">
        <v>53</v>
      </c>
    </row>
    <row r="363" spans="2:23" ht="18" customHeight="1" x14ac:dyDescent="0.35">
      <c r="B363" s="12" t="s">
        <v>153</v>
      </c>
      <c r="C363" s="13" t="s">
        <v>154</v>
      </c>
      <c r="D363" s="19" t="s">
        <v>155</v>
      </c>
      <c r="E363" s="19">
        <v>13</v>
      </c>
      <c r="F363" s="19">
        <v>13</v>
      </c>
      <c r="G363" s="19">
        <v>15</v>
      </c>
      <c r="H363" s="19">
        <v>14</v>
      </c>
      <c r="I363" s="19">
        <v>15</v>
      </c>
      <c r="J363" s="19">
        <v>16</v>
      </c>
      <c r="K363" s="19">
        <v>16</v>
      </c>
      <c r="L363" s="19">
        <v>17</v>
      </c>
      <c r="M363" s="19">
        <v>19</v>
      </c>
      <c r="N363" s="19">
        <v>16</v>
      </c>
      <c r="O363" s="19">
        <v>17</v>
      </c>
      <c r="P363" s="19">
        <v>19</v>
      </c>
      <c r="Q363" s="19">
        <v>16</v>
      </c>
      <c r="R363" s="19">
        <v>17</v>
      </c>
      <c r="S363" s="19">
        <v>18</v>
      </c>
      <c r="T363" s="19">
        <v>15</v>
      </c>
      <c r="U363" s="19">
        <v>16</v>
      </c>
      <c r="V363" s="19">
        <v>14</v>
      </c>
      <c r="W363" s="19">
        <v>13</v>
      </c>
    </row>
    <row r="364" spans="2:23" ht="18" customHeight="1" x14ac:dyDescent="0.35">
      <c r="B364" s="12" t="s">
        <v>156</v>
      </c>
      <c r="C364" s="13" t="s">
        <v>157</v>
      </c>
      <c r="D364" s="19" t="s">
        <v>158</v>
      </c>
      <c r="E364" s="19">
        <v>3</v>
      </c>
      <c r="F364" s="19">
        <v>1</v>
      </c>
      <c r="G364" s="19">
        <v>5</v>
      </c>
      <c r="H364" s="19">
        <v>2</v>
      </c>
      <c r="I364" s="19">
        <v>7</v>
      </c>
      <c r="J364" s="19">
        <v>12</v>
      </c>
      <c r="K364" s="19">
        <v>8</v>
      </c>
      <c r="L364" s="19">
        <v>10</v>
      </c>
      <c r="M364" s="19">
        <v>21</v>
      </c>
      <c r="N364" s="19">
        <v>6</v>
      </c>
      <c r="O364" s="19">
        <v>15</v>
      </c>
      <c r="P364" s="19">
        <v>14</v>
      </c>
      <c r="Q364" s="19">
        <v>8</v>
      </c>
      <c r="R364" s="19">
        <v>18</v>
      </c>
      <c r="S364" s="19">
        <v>10</v>
      </c>
      <c r="T364" s="19">
        <v>6</v>
      </c>
      <c r="U364" s="19">
        <v>12</v>
      </c>
      <c r="V364" s="19">
        <v>8</v>
      </c>
      <c r="W364" s="19">
        <v>3</v>
      </c>
    </row>
    <row r="368" spans="2:23" ht="18" customHeight="1" x14ac:dyDescent="0.35">
      <c r="B368" s="29" t="s">
        <v>174</v>
      </c>
    </row>
    <row r="369" spans="2:23" ht="18" customHeight="1" x14ac:dyDescent="0.35">
      <c r="B369" s="4" t="s">
        <v>176</v>
      </c>
      <c r="D369" s="5"/>
      <c r="E369" s="3" t="s">
        <v>5</v>
      </c>
      <c r="F369" s="6"/>
      <c r="G369" s="6"/>
      <c r="H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2:23" ht="18" customHeight="1" x14ac:dyDescent="0.35">
      <c r="B370" s="7" t="s">
        <v>3</v>
      </c>
      <c r="C370" s="8" t="s">
        <v>6</v>
      </c>
      <c r="D370" s="7" t="s">
        <v>24</v>
      </c>
      <c r="E370" s="9" t="s">
        <v>7</v>
      </c>
      <c r="F370" s="10" t="s">
        <v>8</v>
      </c>
      <c r="G370" s="10" t="s">
        <v>9</v>
      </c>
      <c r="H370" s="11" t="s">
        <v>10</v>
      </c>
      <c r="I370" s="11" t="s">
        <v>11</v>
      </c>
      <c r="J370" s="10" t="s">
        <v>12</v>
      </c>
      <c r="K370" s="10" t="s">
        <v>13</v>
      </c>
      <c r="L370" s="10" t="s">
        <v>14</v>
      </c>
      <c r="M370" s="10" t="s">
        <v>15</v>
      </c>
      <c r="N370" s="10" t="s">
        <v>16</v>
      </c>
      <c r="O370" s="10" t="s">
        <v>17</v>
      </c>
      <c r="P370" s="10" t="s">
        <v>18</v>
      </c>
      <c r="Q370" s="10" t="s">
        <v>19</v>
      </c>
      <c r="R370" s="10" t="s">
        <v>20</v>
      </c>
      <c r="S370" s="10" t="s">
        <v>21</v>
      </c>
      <c r="T370" s="10" t="s">
        <v>22</v>
      </c>
      <c r="U370" s="10" t="s">
        <v>23</v>
      </c>
      <c r="V370" s="10">
        <v>7</v>
      </c>
      <c r="W370" s="10">
        <v>8</v>
      </c>
    </row>
    <row r="371" spans="2:23" ht="18" customHeight="1" x14ac:dyDescent="0.35">
      <c r="B371" s="12" t="s">
        <v>25</v>
      </c>
      <c r="C371" s="13" t="s">
        <v>27</v>
      </c>
      <c r="D371" s="14" t="s">
        <v>26</v>
      </c>
      <c r="E371" s="15" t="s">
        <v>28</v>
      </c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7"/>
    </row>
    <row r="372" spans="2:23" ht="18" customHeight="1" x14ac:dyDescent="0.35">
      <c r="B372" s="12" t="s">
        <v>30</v>
      </c>
      <c r="C372" s="13" t="s">
        <v>32</v>
      </c>
      <c r="D372" s="19" t="s">
        <v>31</v>
      </c>
      <c r="E372" s="20">
        <v>14</v>
      </c>
      <c r="F372" s="20">
        <v>14</v>
      </c>
      <c r="G372" s="20">
        <v>8</v>
      </c>
      <c r="H372" s="20">
        <v>13</v>
      </c>
      <c r="I372" s="20">
        <v>7</v>
      </c>
      <c r="J372" s="20">
        <v>9</v>
      </c>
      <c r="K372" s="20">
        <v>20</v>
      </c>
      <c r="L372" s="20">
        <v>15</v>
      </c>
      <c r="M372" s="20">
        <v>1</v>
      </c>
      <c r="N372" s="20">
        <v>35</v>
      </c>
      <c r="O372" s="20">
        <v>18</v>
      </c>
      <c r="P372" s="20">
        <v>28</v>
      </c>
      <c r="Q372" s="20">
        <v>41</v>
      </c>
      <c r="R372" s="20">
        <v>37</v>
      </c>
      <c r="S372" s="20">
        <v>40</v>
      </c>
      <c r="T372" s="20">
        <v>43</v>
      </c>
      <c r="U372" s="20">
        <v>44</v>
      </c>
      <c r="V372" s="20">
        <v>46</v>
      </c>
      <c r="W372" s="20">
        <v>31</v>
      </c>
    </row>
    <row r="373" spans="2:23" ht="18" customHeight="1" x14ac:dyDescent="0.35">
      <c r="B373" s="12" t="s">
        <v>33</v>
      </c>
      <c r="C373" s="13" t="s">
        <v>35</v>
      </c>
      <c r="D373" s="19" t="s">
        <v>34</v>
      </c>
      <c r="E373" s="19">
        <v>3</v>
      </c>
      <c r="F373" s="19">
        <v>3</v>
      </c>
      <c r="G373" s="19">
        <v>2</v>
      </c>
      <c r="H373" s="19">
        <v>2</v>
      </c>
      <c r="I373" s="19">
        <v>3</v>
      </c>
      <c r="J373" s="19">
        <v>3</v>
      </c>
      <c r="K373" s="19">
        <v>19</v>
      </c>
      <c r="L373" s="19">
        <v>3</v>
      </c>
      <c r="M373" s="19">
        <v>1</v>
      </c>
      <c r="N373" s="19">
        <v>44</v>
      </c>
      <c r="O373" s="19">
        <v>6</v>
      </c>
      <c r="P373" s="19">
        <v>11</v>
      </c>
      <c r="Q373" s="19">
        <v>56</v>
      </c>
      <c r="R373" s="19">
        <v>13</v>
      </c>
      <c r="S373" s="19">
        <v>6</v>
      </c>
      <c r="T373" s="19">
        <v>64</v>
      </c>
      <c r="U373" s="19">
        <v>44</v>
      </c>
      <c r="V373" s="19">
        <v>43</v>
      </c>
      <c r="W373" s="19">
        <v>19</v>
      </c>
    </row>
    <row r="374" spans="2:23" ht="18" customHeight="1" x14ac:dyDescent="0.35">
      <c r="B374" s="12" t="s">
        <v>36</v>
      </c>
      <c r="C374" s="13" t="s">
        <v>38</v>
      </c>
      <c r="D374" s="19" t="s">
        <v>37</v>
      </c>
      <c r="E374" s="19">
        <v>8</v>
      </c>
      <c r="F374" s="19">
        <v>6</v>
      </c>
      <c r="G374" s="19">
        <v>5</v>
      </c>
      <c r="H374" s="19">
        <v>7</v>
      </c>
      <c r="I374" s="19">
        <v>7</v>
      </c>
      <c r="J374" s="19">
        <v>7</v>
      </c>
      <c r="K374" s="19">
        <v>18</v>
      </c>
      <c r="L374" s="19">
        <v>16</v>
      </c>
      <c r="M374" s="19">
        <v>4</v>
      </c>
      <c r="N374" s="19">
        <v>19</v>
      </c>
      <c r="O374" s="19">
        <v>18</v>
      </c>
      <c r="P374" s="19">
        <v>20</v>
      </c>
      <c r="Q374" s="19">
        <v>21</v>
      </c>
      <c r="R374" s="19">
        <v>22</v>
      </c>
      <c r="S374" s="19">
        <v>23</v>
      </c>
      <c r="T374" s="19">
        <v>24</v>
      </c>
      <c r="U374" s="19">
        <v>26</v>
      </c>
      <c r="V374" s="19">
        <v>24</v>
      </c>
      <c r="W374" s="19">
        <v>30</v>
      </c>
    </row>
    <row r="375" spans="2:23" ht="18" customHeight="1" x14ac:dyDescent="0.35">
      <c r="B375" s="12" t="s">
        <v>40</v>
      </c>
      <c r="C375" s="13" t="s">
        <v>42</v>
      </c>
      <c r="D375" s="19" t="s">
        <v>41</v>
      </c>
      <c r="E375" s="19">
        <v>64</v>
      </c>
      <c r="F375" s="19">
        <v>65</v>
      </c>
      <c r="G375" s="19">
        <v>48</v>
      </c>
      <c r="H375" s="19">
        <v>62</v>
      </c>
      <c r="I375" s="19">
        <v>13</v>
      </c>
      <c r="J375" s="19">
        <v>15</v>
      </c>
      <c r="K375" s="19">
        <v>23</v>
      </c>
      <c r="L375" s="19">
        <v>18</v>
      </c>
      <c r="M375" s="19">
        <v>4</v>
      </c>
      <c r="N375" s="19">
        <v>27</v>
      </c>
      <c r="O375" s="19">
        <v>21</v>
      </c>
      <c r="P375" s="19">
        <v>27</v>
      </c>
      <c r="Q375" s="19">
        <v>25</v>
      </c>
      <c r="R375" s="19">
        <v>24</v>
      </c>
      <c r="S375" s="19">
        <v>25</v>
      </c>
      <c r="T375" s="19">
        <v>23</v>
      </c>
      <c r="U375" s="19">
        <v>24</v>
      </c>
      <c r="V375" s="19">
        <v>24</v>
      </c>
      <c r="W375" s="19">
        <v>16</v>
      </c>
    </row>
    <row r="376" spans="2:23" ht="18" customHeight="1" x14ac:dyDescent="0.35">
      <c r="B376" s="12" t="s">
        <v>43</v>
      </c>
      <c r="C376" s="13" t="s">
        <v>44</v>
      </c>
      <c r="D376" s="19" t="s">
        <v>45</v>
      </c>
      <c r="E376" s="19">
        <v>4</v>
      </c>
      <c r="F376" s="19">
        <v>3</v>
      </c>
      <c r="G376" s="19">
        <v>3</v>
      </c>
      <c r="H376" s="19">
        <v>3</v>
      </c>
      <c r="I376" s="19">
        <v>4</v>
      </c>
      <c r="J376" s="19">
        <v>4</v>
      </c>
      <c r="K376" s="19">
        <v>6</v>
      </c>
      <c r="L376" s="19">
        <v>5</v>
      </c>
      <c r="M376" s="19">
        <v>2</v>
      </c>
      <c r="N376" s="19">
        <v>7</v>
      </c>
      <c r="O376" s="19">
        <v>5</v>
      </c>
      <c r="P376" s="19">
        <v>7</v>
      </c>
      <c r="Q376" s="19">
        <v>7</v>
      </c>
      <c r="R376" s="19">
        <v>5</v>
      </c>
      <c r="S376" s="19">
        <v>7</v>
      </c>
      <c r="T376" s="19">
        <v>10</v>
      </c>
      <c r="U376" s="19">
        <v>10</v>
      </c>
      <c r="V376" s="19">
        <v>3</v>
      </c>
      <c r="W376" s="19">
        <v>3</v>
      </c>
    </row>
    <row r="377" spans="2:23" ht="18" customHeight="1" x14ac:dyDescent="0.35">
      <c r="B377" s="12" t="s">
        <v>46</v>
      </c>
      <c r="C377" s="13" t="s">
        <v>48</v>
      </c>
      <c r="D377" s="13" t="s">
        <v>47</v>
      </c>
      <c r="E377" s="19">
        <v>31</v>
      </c>
      <c r="F377" s="19">
        <v>30</v>
      </c>
      <c r="G377" s="19">
        <v>26</v>
      </c>
      <c r="H377" s="19">
        <v>28</v>
      </c>
      <c r="I377" s="19">
        <v>23</v>
      </c>
      <c r="J377" s="19">
        <v>21</v>
      </c>
      <c r="K377" s="19">
        <v>23</v>
      </c>
      <c r="L377" s="19">
        <v>20</v>
      </c>
      <c r="M377" s="19">
        <v>14</v>
      </c>
      <c r="N377" s="19">
        <v>27</v>
      </c>
      <c r="O377" s="19">
        <v>21</v>
      </c>
      <c r="P377" s="19">
        <v>22</v>
      </c>
      <c r="Q377" s="19">
        <v>29</v>
      </c>
      <c r="R377" s="19">
        <v>25</v>
      </c>
      <c r="S377" s="19">
        <v>23</v>
      </c>
      <c r="T377" s="19">
        <v>32</v>
      </c>
      <c r="U377" s="19">
        <v>28</v>
      </c>
      <c r="V377" s="19">
        <v>30</v>
      </c>
      <c r="W377" s="19">
        <v>33</v>
      </c>
    </row>
    <row r="378" spans="2:23" ht="18" customHeight="1" x14ac:dyDescent="0.35">
      <c r="B378" s="12" t="s">
        <v>50</v>
      </c>
      <c r="C378" s="13" t="s">
        <v>52</v>
      </c>
      <c r="D378" s="19" t="s">
        <v>51</v>
      </c>
      <c r="E378" s="19" t="s">
        <v>53</v>
      </c>
      <c r="F378" s="19" t="s">
        <v>53</v>
      </c>
      <c r="G378" s="19" t="s">
        <v>53</v>
      </c>
      <c r="H378" s="19" t="s">
        <v>53</v>
      </c>
      <c r="I378" s="19" t="s">
        <v>53</v>
      </c>
      <c r="J378" s="19" t="s">
        <v>53</v>
      </c>
      <c r="K378" s="19">
        <v>10</v>
      </c>
      <c r="L378" s="19">
        <v>3</v>
      </c>
      <c r="M378" s="19">
        <v>1</v>
      </c>
      <c r="N378" s="19">
        <v>19</v>
      </c>
      <c r="O378" s="19">
        <v>8</v>
      </c>
      <c r="P378" s="19">
        <v>15</v>
      </c>
      <c r="Q378" s="19">
        <v>26</v>
      </c>
      <c r="R378" s="19">
        <v>17</v>
      </c>
      <c r="S378" s="19">
        <v>18</v>
      </c>
      <c r="T378" s="19">
        <v>29</v>
      </c>
      <c r="U378" s="19">
        <v>24</v>
      </c>
      <c r="V378" s="19">
        <v>27</v>
      </c>
      <c r="W378" s="19">
        <v>31</v>
      </c>
    </row>
    <row r="379" spans="2:23" ht="18" customHeight="1" x14ac:dyDescent="0.35">
      <c r="B379" s="12" t="s">
        <v>55</v>
      </c>
      <c r="C379" s="13" t="s">
        <v>57</v>
      </c>
      <c r="D379" s="19" t="s">
        <v>56</v>
      </c>
      <c r="E379" s="19">
        <v>10</v>
      </c>
      <c r="F379" s="19">
        <v>9</v>
      </c>
      <c r="G379" s="19">
        <v>7</v>
      </c>
      <c r="H379" s="19">
        <v>7</v>
      </c>
      <c r="I379" s="19">
        <v>5</v>
      </c>
      <c r="J379" s="19">
        <v>4</v>
      </c>
      <c r="K379" s="19">
        <v>2</v>
      </c>
      <c r="L379" s="19">
        <v>2</v>
      </c>
      <c r="M379" s="19">
        <v>1</v>
      </c>
      <c r="N379" s="19">
        <v>1</v>
      </c>
      <c r="O379" s="19">
        <v>2</v>
      </c>
      <c r="P379" s="19">
        <v>1</v>
      </c>
      <c r="Q379" s="19">
        <v>1</v>
      </c>
      <c r="R379" s="19">
        <v>1</v>
      </c>
      <c r="S379" s="19">
        <v>1</v>
      </c>
      <c r="T379" s="19" t="s">
        <v>53</v>
      </c>
      <c r="U379" s="19" t="s">
        <v>53</v>
      </c>
      <c r="V379" s="19" t="s">
        <v>53</v>
      </c>
      <c r="W379" s="19" t="s">
        <v>53</v>
      </c>
    </row>
    <row r="380" spans="2:23" ht="18" customHeight="1" x14ac:dyDescent="0.35">
      <c r="B380" s="12" t="s">
        <v>58</v>
      </c>
      <c r="C380" s="13" t="s">
        <v>60</v>
      </c>
      <c r="D380" s="19" t="s">
        <v>59</v>
      </c>
      <c r="E380" s="19" t="s">
        <v>53</v>
      </c>
      <c r="F380" s="19" t="s">
        <v>53</v>
      </c>
      <c r="G380" s="19" t="s">
        <v>53</v>
      </c>
      <c r="H380" s="19" t="s">
        <v>53</v>
      </c>
      <c r="I380" s="19" t="s">
        <v>53</v>
      </c>
      <c r="J380" s="19" t="s">
        <v>53</v>
      </c>
      <c r="K380" s="19" t="s">
        <v>53</v>
      </c>
      <c r="L380" s="19" t="s">
        <v>53</v>
      </c>
      <c r="M380" s="19" t="s">
        <v>53</v>
      </c>
      <c r="N380" s="19" t="s">
        <v>53</v>
      </c>
      <c r="O380" s="19" t="s">
        <v>53</v>
      </c>
      <c r="P380" s="19" t="s">
        <v>53</v>
      </c>
      <c r="Q380" s="19" t="s">
        <v>53</v>
      </c>
      <c r="R380" s="19" t="s">
        <v>53</v>
      </c>
      <c r="S380" s="19" t="s">
        <v>53</v>
      </c>
      <c r="T380" s="19" t="s">
        <v>53</v>
      </c>
      <c r="U380" s="19" t="s">
        <v>53</v>
      </c>
      <c r="V380" s="19" t="s">
        <v>53</v>
      </c>
      <c r="W380" s="19" t="s">
        <v>53</v>
      </c>
    </row>
    <row r="381" spans="2:23" ht="18" customHeight="1" x14ac:dyDescent="0.35">
      <c r="B381" s="12" t="s">
        <v>61</v>
      </c>
      <c r="C381" s="13" t="s">
        <v>63</v>
      </c>
      <c r="D381" s="19" t="s">
        <v>62</v>
      </c>
      <c r="E381" s="19">
        <v>48</v>
      </c>
      <c r="F381" s="19">
        <v>48</v>
      </c>
      <c r="G381" s="19">
        <v>42</v>
      </c>
      <c r="H381" s="19">
        <v>47</v>
      </c>
      <c r="I381" s="19">
        <v>40</v>
      </c>
      <c r="J381" s="19">
        <v>38</v>
      </c>
      <c r="K381" s="19">
        <v>66</v>
      </c>
      <c r="L381" s="19">
        <v>46</v>
      </c>
      <c r="M381" s="19">
        <v>31</v>
      </c>
      <c r="N381" s="19">
        <v>98</v>
      </c>
      <c r="O381" s="19">
        <v>61</v>
      </c>
      <c r="P381" s="19">
        <v>82</v>
      </c>
      <c r="Q381" s="19">
        <v>120</v>
      </c>
      <c r="R381" s="19">
        <v>91</v>
      </c>
      <c r="S381" s="19">
        <v>90</v>
      </c>
      <c r="T381" s="19">
        <v>134</v>
      </c>
      <c r="U381" s="19">
        <v>115</v>
      </c>
      <c r="V381" s="19">
        <v>125</v>
      </c>
      <c r="W381" s="19">
        <v>141</v>
      </c>
    </row>
    <row r="382" spans="2:23" ht="18" customHeight="1" x14ac:dyDescent="0.35">
      <c r="B382" s="12" t="s">
        <v>65</v>
      </c>
      <c r="C382" s="13" t="s">
        <v>66</v>
      </c>
      <c r="D382" s="19" t="s">
        <v>67</v>
      </c>
      <c r="E382" s="19">
        <v>12</v>
      </c>
      <c r="F382" s="19">
        <v>13</v>
      </c>
      <c r="G382" s="19">
        <v>16</v>
      </c>
      <c r="H382" s="19">
        <v>15</v>
      </c>
      <c r="I382" s="19">
        <v>18</v>
      </c>
      <c r="J382" s="19">
        <v>20</v>
      </c>
      <c r="K382" s="19">
        <v>19</v>
      </c>
      <c r="L382" s="19">
        <v>21</v>
      </c>
      <c r="M382" s="19">
        <v>26</v>
      </c>
      <c r="N382" s="19">
        <v>17</v>
      </c>
      <c r="O382" s="19">
        <v>21</v>
      </c>
      <c r="P382" s="19">
        <v>21</v>
      </c>
      <c r="Q382" s="19">
        <v>16</v>
      </c>
      <c r="R382" s="19">
        <v>19</v>
      </c>
      <c r="S382" s="19">
        <v>21</v>
      </c>
      <c r="T382" s="19">
        <v>13</v>
      </c>
      <c r="U382" s="19">
        <v>16</v>
      </c>
      <c r="V382" s="19">
        <v>15</v>
      </c>
      <c r="W382" s="19">
        <v>13</v>
      </c>
    </row>
    <row r="383" spans="2:23" ht="18" customHeight="1" x14ac:dyDescent="0.35">
      <c r="B383" s="12" t="s">
        <v>69</v>
      </c>
      <c r="C383" s="13" t="s">
        <v>70</v>
      </c>
      <c r="D383" s="19" t="s">
        <v>67</v>
      </c>
      <c r="E383" s="19">
        <v>3</v>
      </c>
      <c r="F383" s="19">
        <v>3</v>
      </c>
      <c r="G383" s="19">
        <v>4</v>
      </c>
      <c r="H383" s="19">
        <v>3</v>
      </c>
      <c r="I383" s="19">
        <v>4</v>
      </c>
      <c r="J383" s="19">
        <v>5</v>
      </c>
      <c r="K383" s="19">
        <v>5</v>
      </c>
      <c r="L383" s="19">
        <v>5</v>
      </c>
      <c r="M383" s="19">
        <v>7</v>
      </c>
      <c r="N383" s="19">
        <v>5</v>
      </c>
      <c r="O383" s="19">
        <v>6</v>
      </c>
      <c r="P383" s="19">
        <v>6</v>
      </c>
      <c r="Q383" s="19">
        <v>4</v>
      </c>
      <c r="R383" s="19">
        <v>5</v>
      </c>
      <c r="S383" s="19">
        <v>6</v>
      </c>
      <c r="T383" s="19">
        <v>4</v>
      </c>
      <c r="U383" s="19">
        <v>4</v>
      </c>
      <c r="V383" s="19">
        <v>4</v>
      </c>
      <c r="W383" s="19">
        <v>4</v>
      </c>
    </row>
    <row r="384" spans="2:23" ht="18" customHeight="1" x14ac:dyDescent="0.35">
      <c r="B384" s="12" t="s">
        <v>72</v>
      </c>
      <c r="C384" s="13" t="s">
        <v>73</v>
      </c>
      <c r="D384" s="19" t="s">
        <v>67</v>
      </c>
      <c r="E384" s="19">
        <v>6</v>
      </c>
      <c r="F384" s="19">
        <v>7</v>
      </c>
      <c r="G384" s="19">
        <v>8</v>
      </c>
      <c r="H384" s="19">
        <v>8</v>
      </c>
      <c r="I384" s="19">
        <v>10</v>
      </c>
      <c r="J384" s="19">
        <v>10</v>
      </c>
      <c r="K384" s="19">
        <v>10</v>
      </c>
      <c r="L384" s="19">
        <v>11</v>
      </c>
      <c r="M384" s="19">
        <v>14</v>
      </c>
      <c r="N384" s="19">
        <v>9</v>
      </c>
      <c r="O384" s="19">
        <v>11</v>
      </c>
      <c r="P384" s="19">
        <v>11</v>
      </c>
      <c r="Q384" s="19">
        <v>8</v>
      </c>
      <c r="R384" s="19">
        <v>10</v>
      </c>
      <c r="S384" s="19">
        <v>11</v>
      </c>
      <c r="T384" s="19">
        <v>7</v>
      </c>
      <c r="U384" s="19">
        <v>8</v>
      </c>
      <c r="V384" s="19">
        <v>8</v>
      </c>
      <c r="W384" s="19">
        <v>7</v>
      </c>
    </row>
    <row r="385" spans="2:23" ht="18" customHeight="1" x14ac:dyDescent="0.35">
      <c r="B385" s="12" t="s">
        <v>75</v>
      </c>
      <c r="C385" s="13" t="s">
        <v>76</v>
      </c>
      <c r="D385" s="19" t="s">
        <v>77</v>
      </c>
      <c r="E385" s="19">
        <v>3</v>
      </c>
      <c r="F385" s="19">
        <v>3</v>
      </c>
      <c r="G385" s="19">
        <v>4</v>
      </c>
      <c r="H385" s="19">
        <v>4</v>
      </c>
      <c r="I385" s="19">
        <v>4</v>
      </c>
      <c r="J385" s="19">
        <v>4</v>
      </c>
      <c r="K385" s="19">
        <v>4</v>
      </c>
      <c r="L385" s="19">
        <v>4</v>
      </c>
      <c r="M385" s="19">
        <v>5</v>
      </c>
      <c r="N385" s="19">
        <v>4</v>
      </c>
      <c r="O385" s="19">
        <v>4</v>
      </c>
      <c r="P385" s="19">
        <v>5</v>
      </c>
      <c r="Q385" s="19">
        <v>4</v>
      </c>
      <c r="R385" s="19">
        <v>4</v>
      </c>
      <c r="S385" s="19">
        <v>5</v>
      </c>
      <c r="T385" s="19">
        <v>4</v>
      </c>
      <c r="U385" s="19">
        <v>4</v>
      </c>
      <c r="V385" s="19">
        <v>4</v>
      </c>
      <c r="W385" s="19">
        <v>4</v>
      </c>
    </row>
    <row r="386" spans="2:23" ht="18" customHeight="1" x14ac:dyDescent="0.35">
      <c r="B386" s="12" t="s">
        <v>78</v>
      </c>
      <c r="C386" s="13" t="s">
        <v>79</v>
      </c>
      <c r="D386" s="19" t="s">
        <v>80</v>
      </c>
      <c r="E386" s="19" t="s">
        <v>53</v>
      </c>
      <c r="F386" s="19" t="s">
        <v>53</v>
      </c>
      <c r="G386" s="19" t="s">
        <v>53</v>
      </c>
      <c r="H386" s="19" t="s">
        <v>53</v>
      </c>
      <c r="I386" s="19" t="s">
        <v>53</v>
      </c>
      <c r="J386" s="19" t="s">
        <v>53</v>
      </c>
      <c r="K386" s="19" t="s">
        <v>53</v>
      </c>
      <c r="L386" s="19" t="s">
        <v>53</v>
      </c>
      <c r="M386" s="19" t="s">
        <v>53</v>
      </c>
      <c r="N386" s="19" t="s">
        <v>53</v>
      </c>
      <c r="O386" s="19" t="s">
        <v>53</v>
      </c>
      <c r="P386" s="19" t="s">
        <v>53</v>
      </c>
      <c r="Q386" s="19" t="s">
        <v>53</v>
      </c>
      <c r="R386" s="19" t="s">
        <v>53</v>
      </c>
      <c r="S386" s="19" t="s">
        <v>53</v>
      </c>
      <c r="T386" s="19" t="s">
        <v>53</v>
      </c>
      <c r="U386" s="19" t="s">
        <v>53</v>
      </c>
      <c r="V386" s="19" t="s">
        <v>53</v>
      </c>
      <c r="W386" s="19">
        <v>0</v>
      </c>
    </row>
    <row r="387" spans="2:23" ht="18" customHeight="1" x14ac:dyDescent="0.35">
      <c r="B387" s="12" t="s">
        <v>82</v>
      </c>
      <c r="C387" s="13" t="s">
        <v>83</v>
      </c>
      <c r="D387" s="19" t="s">
        <v>80</v>
      </c>
      <c r="E387" s="19">
        <v>1</v>
      </c>
      <c r="F387" s="19">
        <v>1</v>
      </c>
      <c r="G387" s="19">
        <v>1</v>
      </c>
      <c r="H387" s="19">
        <v>1</v>
      </c>
      <c r="I387" s="19">
        <v>1</v>
      </c>
      <c r="J387" s="19">
        <v>1</v>
      </c>
      <c r="K387" s="19">
        <v>1</v>
      </c>
      <c r="L387" s="19">
        <v>1</v>
      </c>
      <c r="M387" s="19">
        <v>1</v>
      </c>
      <c r="N387" s="19">
        <v>1</v>
      </c>
      <c r="O387" s="19">
        <v>1</v>
      </c>
      <c r="P387" s="19">
        <v>1</v>
      </c>
      <c r="Q387" s="19">
        <v>1</v>
      </c>
      <c r="R387" s="19">
        <v>1</v>
      </c>
      <c r="S387" s="19">
        <v>1</v>
      </c>
      <c r="T387" s="19">
        <v>1</v>
      </c>
      <c r="U387" s="19">
        <v>1</v>
      </c>
      <c r="V387" s="19">
        <v>1</v>
      </c>
      <c r="W387" s="19">
        <v>1</v>
      </c>
    </row>
    <row r="388" spans="2:23" ht="18" customHeight="1" x14ac:dyDescent="0.35">
      <c r="B388" s="12" t="s">
        <v>85</v>
      </c>
      <c r="C388" s="13" t="s">
        <v>86</v>
      </c>
      <c r="D388" s="19" t="s">
        <v>80</v>
      </c>
      <c r="E388" s="19">
        <v>4</v>
      </c>
      <c r="F388" s="19">
        <v>4</v>
      </c>
      <c r="G388" s="19">
        <v>4</v>
      </c>
      <c r="H388" s="19">
        <v>4</v>
      </c>
      <c r="I388" s="19">
        <v>5</v>
      </c>
      <c r="J388" s="19">
        <v>5</v>
      </c>
      <c r="K388" s="19">
        <v>5</v>
      </c>
      <c r="L388" s="19">
        <v>5</v>
      </c>
      <c r="M388" s="19">
        <v>6</v>
      </c>
      <c r="N388" s="19">
        <v>5</v>
      </c>
      <c r="O388" s="19">
        <v>5</v>
      </c>
      <c r="P388" s="19">
        <v>6</v>
      </c>
      <c r="Q388" s="19">
        <v>5</v>
      </c>
      <c r="R388" s="19">
        <v>5</v>
      </c>
      <c r="S388" s="19">
        <v>6</v>
      </c>
      <c r="T388" s="19">
        <v>5</v>
      </c>
      <c r="U388" s="19">
        <v>5</v>
      </c>
      <c r="V388" s="19">
        <v>5</v>
      </c>
      <c r="W388" s="19">
        <v>5</v>
      </c>
    </row>
    <row r="389" spans="2:23" ht="18" customHeight="1" x14ac:dyDescent="0.35">
      <c r="B389" s="12" t="s">
        <v>87</v>
      </c>
      <c r="C389" s="13" t="s">
        <v>88</v>
      </c>
      <c r="D389" s="13" t="s">
        <v>89</v>
      </c>
      <c r="E389" s="19" t="s">
        <v>53</v>
      </c>
      <c r="F389" s="19" t="s">
        <v>53</v>
      </c>
      <c r="G389" s="19" t="s">
        <v>53</v>
      </c>
      <c r="H389" s="19" t="s">
        <v>53</v>
      </c>
      <c r="I389" s="19" t="s">
        <v>53</v>
      </c>
      <c r="J389" s="19" t="s">
        <v>53</v>
      </c>
      <c r="K389" s="19" t="s">
        <v>53</v>
      </c>
      <c r="L389" s="19" t="s">
        <v>53</v>
      </c>
      <c r="M389" s="19" t="s">
        <v>53</v>
      </c>
      <c r="N389" s="19" t="s">
        <v>53</v>
      </c>
      <c r="O389" s="19" t="s">
        <v>53</v>
      </c>
      <c r="P389" s="19" t="s">
        <v>53</v>
      </c>
      <c r="Q389" s="19" t="s">
        <v>53</v>
      </c>
      <c r="R389" s="19" t="s">
        <v>53</v>
      </c>
      <c r="S389" s="19" t="s">
        <v>53</v>
      </c>
      <c r="T389" s="19" t="s">
        <v>53</v>
      </c>
      <c r="U389" s="19" t="s">
        <v>53</v>
      </c>
      <c r="V389" s="19" t="s">
        <v>53</v>
      </c>
      <c r="W389" s="19" t="s">
        <v>53</v>
      </c>
    </row>
    <row r="390" spans="2:23" ht="18" customHeight="1" x14ac:dyDescent="0.35">
      <c r="B390" s="12" t="s">
        <v>91</v>
      </c>
      <c r="C390" s="13" t="s">
        <v>92</v>
      </c>
      <c r="D390" s="19" t="s">
        <v>93</v>
      </c>
      <c r="E390" s="19" t="s">
        <v>53</v>
      </c>
      <c r="F390" s="19" t="s">
        <v>53</v>
      </c>
      <c r="G390" s="19" t="s">
        <v>53</v>
      </c>
      <c r="H390" s="19" t="s">
        <v>53</v>
      </c>
      <c r="I390" s="19" t="s">
        <v>53</v>
      </c>
      <c r="J390" s="19" t="s">
        <v>53</v>
      </c>
      <c r="K390" s="19" t="s">
        <v>53</v>
      </c>
      <c r="L390" s="19" t="s">
        <v>53</v>
      </c>
      <c r="M390" s="19" t="s">
        <v>53</v>
      </c>
      <c r="N390" s="19" t="s">
        <v>53</v>
      </c>
      <c r="O390" s="19" t="s">
        <v>53</v>
      </c>
      <c r="P390" s="19" t="s">
        <v>53</v>
      </c>
      <c r="Q390" s="19" t="s">
        <v>53</v>
      </c>
      <c r="R390" s="19" t="s">
        <v>53</v>
      </c>
      <c r="S390" s="19" t="s">
        <v>53</v>
      </c>
      <c r="T390" s="19" t="s">
        <v>53</v>
      </c>
      <c r="U390" s="19" t="s">
        <v>53</v>
      </c>
      <c r="V390" s="19" t="s">
        <v>53</v>
      </c>
      <c r="W390" s="19" t="s">
        <v>53</v>
      </c>
    </row>
    <row r="391" spans="2:23" ht="18" customHeight="1" x14ac:dyDescent="0.35">
      <c r="B391" s="12" t="s">
        <v>94</v>
      </c>
      <c r="C391" s="13" t="s">
        <v>96</v>
      </c>
      <c r="D391" s="19" t="s">
        <v>95</v>
      </c>
      <c r="E391" s="19" t="s">
        <v>53</v>
      </c>
      <c r="F391" s="19" t="s">
        <v>53</v>
      </c>
      <c r="G391" s="19" t="s">
        <v>53</v>
      </c>
      <c r="H391" s="19" t="s">
        <v>53</v>
      </c>
      <c r="I391" s="19" t="s">
        <v>53</v>
      </c>
      <c r="J391" s="19" t="s">
        <v>53</v>
      </c>
      <c r="K391" s="19" t="s">
        <v>53</v>
      </c>
      <c r="L391" s="19" t="s">
        <v>53</v>
      </c>
      <c r="M391" s="19" t="s">
        <v>53</v>
      </c>
      <c r="N391" s="19" t="s">
        <v>53</v>
      </c>
      <c r="O391" s="19" t="s">
        <v>53</v>
      </c>
      <c r="P391" s="19" t="s">
        <v>53</v>
      </c>
      <c r="Q391" s="19" t="s">
        <v>53</v>
      </c>
      <c r="R391" s="19" t="s">
        <v>53</v>
      </c>
      <c r="S391" s="19" t="s">
        <v>53</v>
      </c>
      <c r="T391" s="19" t="s">
        <v>53</v>
      </c>
      <c r="U391" s="19" t="s">
        <v>53</v>
      </c>
      <c r="V391" s="19" t="s">
        <v>53</v>
      </c>
      <c r="W391" s="19" t="s">
        <v>53</v>
      </c>
    </row>
    <row r="392" spans="2:23" ht="18" customHeight="1" x14ac:dyDescent="0.35">
      <c r="B392" s="12" t="s">
        <v>97</v>
      </c>
      <c r="C392" s="13" t="s">
        <v>98</v>
      </c>
      <c r="D392" s="19" t="s">
        <v>99</v>
      </c>
      <c r="E392" s="19">
        <v>5</v>
      </c>
      <c r="F392" s="19">
        <v>5</v>
      </c>
      <c r="G392" s="19">
        <v>5</v>
      </c>
      <c r="H392" s="19">
        <v>5</v>
      </c>
      <c r="I392" s="19">
        <v>5</v>
      </c>
      <c r="J392" s="19">
        <v>5</v>
      </c>
      <c r="K392" s="19">
        <v>5</v>
      </c>
      <c r="L392" s="19">
        <v>5</v>
      </c>
      <c r="M392" s="19">
        <v>5</v>
      </c>
      <c r="N392" s="19">
        <v>5</v>
      </c>
      <c r="O392" s="19">
        <v>5</v>
      </c>
      <c r="P392" s="19">
        <v>5</v>
      </c>
      <c r="Q392" s="19">
        <v>5</v>
      </c>
      <c r="R392" s="19">
        <v>5</v>
      </c>
      <c r="S392" s="19">
        <v>5</v>
      </c>
      <c r="T392" s="19">
        <v>5</v>
      </c>
      <c r="U392" s="19">
        <v>5</v>
      </c>
      <c r="V392" s="19">
        <v>5</v>
      </c>
      <c r="W392" s="19">
        <v>5</v>
      </c>
    </row>
    <row r="393" spans="2:23" ht="18" customHeight="1" x14ac:dyDescent="0.35">
      <c r="B393" s="21" t="s">
        <v>100</v>
      </c>
      <c r="C393" s="22" t="s">
        <v>101</v>
      </c>
      <c r="D393" s="23" t="s">
        <v>102</v>
      </c>
      <c r="E393" s="23" t="s">
        <v>53</v>
      </c>
      <c r="F393" s="23" t="s">
        <v>53</v>
      </c>
      <c r="G393" s="23" t="s">
        <v>53</v>
      </c>
      <c r="H393" s="23" t="s">
        <v>53</v>
      </c>
      <c r="I393" s="23" t="s">
        <v>53</v>
      </c>
      <c r="J393" s="23" t="s">
        <v>53</v>
      </c>
      <c r="K393" s="23" t="s">
        <v>53</v>
      </c>
      <c r="L393" s="23" t="s">
        <v>53</v>
      </c>
      <c r="M393" s="23" t="s">
        <v>53</v>
      </c>
      <c r="N393" s="23" t="s">
        <v>53</v>
      </c>
      <c r="O393" s="23" t="s">
        <v>53</v>
      </c>
      <c r="P393" s="23" t="s">
        <v>53</v>
      </c>
      <c r="Q393" s="23" t="s">
        <v>53</v>
      </c>
      <c r="R393" s="23" t="s">
        <v>53</v>
      </c>
      <c r="S393" s="23" t="s">
        <v>53</v>
      </c>
      <c r="T393" s="23" t="s">
        <v>53</v>
      </c>
      <c r="U393" s="23" t="s">
        <v>53</v>
      </c>
      <c r="V393" s="23" t="s">
        <v>53</v>
      </c>
      <c r="W393" s="23" t="s">
        <v>53</v>
      </c>
    </row>
    <row r="394" spans="2:23" ht="18" customHeight="1" x14ac:dyDescent="0.35">
      <c r="B394" s="12" t="s">
        <v>104</v>
      </c>
      <c r="C394" s="13" t="s">
        <v>105</v>
      </c>
      <c r="D394" s="19" t="s">
        <v>106</v>
      </c>
      <c r="E394" s="19">
        <v>9</v>
      </c>
      <c r="F394" s="19">
        <v>9</v>
      </c>
      <c r="G394" s="19">
        <v>11</v>
      </c>
      <c r="H394" s="19">
        <v>10</v>
      </c>
      <c r="I394" s="19">
        <v>12</v>
      </c>
      <c r="J394" s="19">
        <v>13</v>
      </c>
      <c r="K394" s="19">
        <v>11</v>
      </c>
      <c r="L394" s="19">
        <v>13</v>
      </c>
      <c r="M394" s="19">
        <v>15</v>
      </c>
      <c r="N394" s="19">
        <v>9</v>
      </c>
      <c r="O394" s="19">
        <v>12</v>
      </c>
      <c r="P394" s="19">
        <v>11</v>
      </c>
      <c r="Q394" s="19">
        <v>7</v>
      </c>
      <c r="R394" s="19">
        <v>9</v>
      </c>
      <c r="S394" s="19">
        <v>10</v>
      </c>
      <c r="T394" s="19">
        <v>5</v>
      </c>
      <c r="U394" s="19">
        <v>7</v>
      </c>
      <c r="V394" s="19">
        <v>5</v>
      </c>
      <c r="W394" s="19">
        <v>3</v>
      </c>
    </row>
    <row r="395" spans="2:23" ht="18" customHeight="1" x14ac:dyDescent="0.35">
      <c r="B395" s="12" t="s">
        <v>107</v>
      </c>
      <c r="C395" s="13" t="s">
        <v>109</v>
      </c>
      <c r="D395" s="19" t="s">
        <v>108</v>
      </c>
      <c r="E395" s="19">
        <v>9</v>
      </c>
      <c r="F395" s="19">
        <v>9</v>
      </c>
      <c r="G395" s="19">
        <v>11</v>
      </c>
      <c r="H395" s="19">
        <v>10</v>
      </c>
      <c r="I395" s="19">
        <v>12</v>
      </c>
      <c r="J395" s="19">
        <v>13</v>
      </c>
      <c r="K395" s="19">
        <v>12</v>
      </c>
      <c r="L395" s="19">
        <v>13</v>
      </c>
      <c r="M395" s="19">
        <v>15</v>
      </c>
      <c r="N395" s="19">
        <v>10</v>
      </c>
      <c r="O395" s="19">
        <v>12</v>
      </c>
      <c r="P395" s="19">
        <v>11</v>
      </c>
      <c r="Q395" s="19">
        <v>7</v>
      </c>
      <c r="R395" s="19">
        <v>10</v>
      </c>
      <c r="S395" s="19">
        <v>11</v>
      </c>
      <c r="T395" s="19">
        <v>6</v>
      </c>
      <c r="U395" s="19">
        <v>8</v>
      </c>
      <c r="V395" s="19">
        <v>5</v>
      </c>
      <c r="W395" s="19">
        <v>4</v>
      </c>
    </row>
    <row r="396" spans="2:23" ht="18" customHeight="1" x14ac:dyDescent="0.35">
      <c r="B396" s="12" t="s">
        <v>110</v>
      </c>
      <c r="C396" s="13" t="s">
        <v>111</v>
      </c>
      <c r="D396" s="19" t="s">
        <v>112</v>
      </c>
      <c r="E396" s="19">
        <v>12</v>
      </c>
      <c r="F396" s="19">
        <v>13</v>
      </c>
      <c r="G396" s="19">
        <v>15</v>
      </c>
      <c r="H396" s="19">
        <v>14</v>
      </c>
      <c r="I396" s="19">
        <v>16</v>
      </c>
      <c r="J396" s="19">
        <v>17</v>
      </c>
      <c r="K396" s="19">
        <v>15</v>
      </c>
      <c r="L396" s="19">
        <v>16</v>
      </c>
      <c r="M396" s="19">
        <v>20</v>
      </c>
      <c r="N396" s="19">
        <v>11</v>
      </c>
      <c r="O396" s="19">
        <v>14</v>
      </c>
      <c r="P396" s="19">
        <v>13</v>
      </c>
      <c r="Q396" s="19">
        <v>9</v>
      </c>
      <c r="R396" s="19">
        <v>12</v>
      </c>
      <c r="S396" s="19">
        <v>11</v>
      </c>
      <c r="T396" s="19">
        <v>8</v>
      </c>
      <c r="U396" s="19">
        <v>10</v>
      </c>
      <c r="V396" s="19">
        <v>10</v>
      </c>
      <c r="W396" s="19">
        <v>8</v>
      </c>
    </row>
    <row r="397" spans="2:23" ht="18" customHeight="1" x14ac:dyDescent="0.35">
      <c r="B397" s="12" t="s">
        <v>113</v>
      </c>
      <c r="C397" s="13" t="s">
        <v>114</v>
      </c>
      <c r="D397" s="19" t="s">
        <v>115</v>
      </c>
      <c r="E397" s="19" t="s">
        <v>53</v>
      </c>
      <c r="F397" s="19" t="s">
        <v>53</v>
      </c>
      <c r="G397" s="19" t="s">
        <v>53</v>
      </c>
      <c r="H397" s="19" t="s">
        <v>53</v>
      </c>
      <c r="I397" s="19" t="s">
        <v>53</v>
      </c>
      <c r="J397" s="19" t="s">
        <v>53</v>
      </c>
      <c r="K397" s="19" t="s">
        <v>53</v>
      </c>
      <c r="L397" s="19" t="s">
        <v>53</v>
      </c>
      <c r="M397" s="19" t="s">
        <v>53</v>
      </c>
      <c r="N397" s="19" t="s">
        <v>53</v>
      </c>
      <c r="O397" s="19" t="s">
        <v>53</v>
      </c>
      <c r="P397" s="19" t="s">
        <v>53</v>
      </c>
      <c r="Q397" s="19" t="s">
        <v>53</v>
      </c>
      <c r="R397" s="19" t="s">
        <v>53</v>
      </c>
      <c r="S397" s="19" t="s">
        <v>53</v>
      </c>
      <c r="T397" s="19" t="s">
        <v>53</v>
      </c>
      <c r="U397" s="19" t="s">
        <v>53</v>
      </c>
      <c r="V397" s="19" t="s">
        <v>53</v>
      </c>
      <c r="W397" s="19" t="s">
        <v>53</v>
      </c>
    </row>
    <row r="398" spans="2:23" ht="18" customHeight="1" x14ac:dyDescent="0.35">
      <c r="B398" s="12" t="s">
        <v>116</v>
      </c>
      <c r="C398" s="13" t="s">
        <v>118</v>
      </c>
      <c r="D398" s="19" t="s">
        <v>117</v>
      </c>
      <c r="E398" s="19">
        <v>12</v>
      </c>
      <c r="F398" s="19">
        <v>12</v>
      </c>
      <c r="G398" s="19">
        <v>14</v>
      </c>
      <c r="H398" s="19">
        <v>14</v>
      </c>
      <c r="I398" s="19">
        <v>15</v>
      </c>
      <c r="J398" s="19">
        <v>16</v>
      </c>
      <c r="K398" s="19">
        <v>12</v>
      </c>
      <c r="L398" s="19">
        <v>15</v>
      </c>
      <c r="M398" s="19">
        <v>19</v>
      </c>
      <c r="N398" s="19">
        <v>8</v>
      </c>
      <c r="O398" s="19">
        <v>12</v>
      </c>
      <c r="P398" s="19">
        <v>9</v>
      </c>
      <c r="Q398" s="19">
        <v>6</v>
      </c>
      <c r="R398" s="19">
        <v>10</v>
      </c>
      <c r="S398" s="19">
        <v>7</v>
      </c>
      <c r="T398" s="19">
        <v>6</v>
      </c>
      <c r="U398" s="19">
        <v>7</v>
      </c>
      <c r="V398" s="19">
        <v>6</v>
      </c>
      <c r="W398" s="19">
        <v>5</v>
      </c>
    </row>
    <row r="399" spans="2:23" ht="18" customHeight="1" x14ac:dyDescent="0.35">
      <c r="B399" s="12" t="s">
        <v>120</v>
      </c>
      <c r="C399" s="13" t="s">
        <v>122</v>
      </c>
      <c r="D399" s="19" t="s">
        <v>121</v>
      </c>
      <c r="E399" s="19">
        <v>3</v>
      </c>
      <c r="F399" s="19">
        <v>3</v>
      </c>
      <c r="G399" s="19">
        <v>4</v>
      </c>
      <c r="H399" s="19">
        <v>3</v>
      </c>
      <c r="I399" s="19">
        <v>4</v>
      </c>
      <c r="J399" s="19">
        <v>4</v>
      </c>
      <c r="K399" s="19">
        <v>4</v>
      </c>
      <c r="L399" s="19">
        <v>4</v>
      </c>
      <c r="M399" s="19">
        <v>5</v>
      </c>
      <c r="N399" s="19">
        <v>3</v>
      </c>
      <c r="O399" s="19">
        <v>4</v>
      </c>
      <c r="P399" s="19">
        <v>4</v>
      </c>
      <c r="Q399" s="19">
        <v>3</v>
      </c>
      <c r="R399" s="19">
        <v>4</v>
      </c>
      <c r="S399" s="19">
        <v>4</v>
      </c>
      <c r="T399" s="19">
        <v>3</v>
      </c>
      <c r="U399" s="19">
        <v>3</v>
      </c>
      <c r="V399" s="19">
        <v>3</v>
      </c>
      <c r="W399" s="19">
        <v>2</v>
      </c>
    </row>
    <row r="400" spans="2:23" ht="18" customHeight="1" x14ac:dyDescent="0.35">
      <c r="B400" s="12" t="s">
        <v>123</v>
      </c>
      <c r="C400" s="13" t="s">
        <v>125</v>
      </c>
      <c r="D400" s="19" t="s">
        <v>124</v>
      </c>
      <c r="E400" s="19" t="s">
        <v>53</v>
      </c>
      <c r="F400" s="19" t="s">
        <v>53</v>
      </c>
      <c r="G400" s="19" t="s">
        <v>53</v>
      </c>
      <c r="H400" s="19" t="s">
        <v>53</v>
      </c>
      <c r="I400" s="19" t="s">
        <v>53</v>
      </c>
      <c r="J400" s="19" t="s">
        <v>53</v>
      </c>
      <c r="K400" s="19" t="s">
        <v>53</v>
      </c>
      <c r="L400" s="19" t="s">
        <v>53</v>
      </c>
      <c r="M400" s="19" t="s">
        <v>53</v>
      </c>
      <c r="N400" s="19" t="s">
        <v>53</v>
      </c>
      <c r="O400" s="19" t="s">
        <v>53</v>
      </c>
      <c r="P400" s="19" t="s">
        <v>53</v>
      </c>
      <c r="Q400" s="19" t="s">
        <v>53</v>
      </c>
      <c r="R400" s="19" t="s">
        <v>53</v>
      </c>
      <c r="S400" s="19" t="s">
        <v>53</v>
      </c>
      <c r="T400" s="19" t="s">
        <v>53</v>
      </c>
      <c r="U400" s="19" t="s">
        <v>53</v>
      </c>
      <c r="V400" s="19" t="s">
        <v>53</v>
      </c>
      <c r="W400" s="19" t="s">
        <v>53</v>
      </c>
    </row>
    <row r="401" spans="2:23" ht="18" customHeight="1" x14ac:dyDescent="0.35">
      <c r="B401" s="12" t="s">
        <v>126</v>
      </c>
      <c r="C401" s="13" t="s">
        <v>128</v>
      </c>
      <c r="D401" s="19" t="s">
        <v>127</v>
      </c>
      <c r="E401" s="19" t="s">
        <v>53</v>
      </c>
      <c r="F401" s="19" t="s">
        <v>53</v>
      </c>
      <c r="G401" s="19" t="s">
        <v>53</v>
      </c>
      <c r="H401" s="19" t="s">
        <v>53</v>
      </c>
      <c r="I401" s="19" t="s">
        <v>53</v>
      </c>
      <c r="J401" s="19" t="s">
        <v>53</v>
      </c>
      <c r="K401" s="19" t="s">
        <v>53</v>
      </c>
      <c r="L401" s="19" t="s">
        <v>53</v>
      </c>
      <c r="M401" s="19" t="s">
        <v>53</v>
      </c>
      <c r="N401" s="19" t="s">
        <v>53</v>
      </c>
      <c r="O401" s="19" t="s">
        <v>53</v>
      </c>
      <c r="P401" s="19" t="s">
        <v>53</v>
      </c>
      <c r="Q401" s="19" t="s">
        <v>53</v>
      </c>
      <c r="R401" s="19" t="s">
        <v>53</v>
      </c>
      <c r="S401" s="19" t="s">
        <v>53</v>
      </c>
      <c r="T401" s="19" t="s">
        <v>53</v>
      </c>
      <c r="U401" s="19" t="s">
        <v>53</v>
      </c>
      <c r="V401" s="19" t="s">
        <v>53</v>
      </c>
      <c r="W401" s="19" t="s">
        <v>53</v>
      </c>
    </row>
    <row r="402" spans="2:23" ht="18" customHeight="1" x14ac:dyDescent="0.35">
      <c r="B402" s="12" t="s">
        <v>129</v>
      </c>
      <c r="C402" s="13" t="s">
        <v>130</v>
      </c>
      <c r="D402" s="19" t="s">
        <v>131</v>
      </c>
      <c r="E402" s="19">
        <v>3</v>
      </c>
      <c r="F402" s="19">
        <v>2</v>
      </c>
      <c r="G402" s="19">
        <v>2</v>
      </c>
      <c r="H402" s="19">
        <v>2</v>
      </c>
      <c r="I402" s="19">
        <v>2</v>
      </c>
      <c r="J402" s="19">
        <v>2</v>
      </c>
      <c r="K402" s="19">
        <v>2</v>
      </c>
      <c r="L402" s="19">
        <v>2</v>
      </c>
      <c r="M402" s="19">
        <v>1</v>
      </c>
      <c r="N402" s="19">
        <v>2</v>
      </c>
      <c r="O402" s="19">
        <v>2</v>
      </c>
      <c r="P402" s="19">
        <v>1</v>
      </c>
      <c r="Q402" s="19">
        <v>2</v>
      </c>
      <c r="R402" s="19">
        <v>2</v>
      </c>
      <c r="S402" s="19">
        <v>2</v>
      </c>
      <c r="T402" s="19">
        <v>3</v>
      </c>
      <c r="U402" s="19">
        <v>2</v>
      </c>
      <c r="V402" s="19">
        <v>3</v>
      </c>
      <c r="W402" s="19">
        <v>4</v>
      </c>
    </row>
    <row r="403" spans="2:23" ht="18" customHeight="1" x14ac:dyDescent="0.35">
      <c r="B403" s="24" t="s">
        <v>175</v>
      </c>
      <c r="C403" s="25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7" t="s">
        <v>176</v>
      </c>
    </row>
    <row r="404" spans="2:23" ht="18" customHeight="1" x14ac:dyDescent="0.35">
      <c r="B404" s="7" t="s">
        <v>3</v>
      </c>
      <c r="C404" s="8" t="s">
        <v>4</v>
      </c>
      <c r="D404" s="7" t="s">
        <v>24</v>
      </c>
      <c r="E404" s="9" t="s">
        <v>7</v>
      </c>
      <c r="F404" s="10" t="s">
        <v>8</v>
      </c>
      <c r="G404" s="10" t="s">
        <v>9</v>
      </c>
      <c r="H404" s="11" t="s">
        <v>10</v>
      </c>
      <c r="I404" s="11" t="s">
        <v>11</v>
      </c>
      <c r="J404" s="10" t="s">
        <v>12</v>
      </c>
      <c r="K404" s="10" t="s">
        <v>13</v>
      </c>
      <c r="L404" s="10" t="s">
        <v>14</v>
      </c>
      <c r="M404" s="10" t="s">
        <v>15</v>
      </c>
      <c r="N404" s="10" t="s">
        <v>16</v>
      </c>
      <c r="O404" s="10" t="s">
        <v>17</v>
      </c>
      <c r="P404" s="10" t="s">
        <v>18</v>
      </c>
      <c r="Q404" s="10" t="s">
        <v>19</v>
      </c>
      <c r="R404" s="10" t="s">
        <v>20</v>
      </c>
      <c r="S404" s="10" t="s">
        <v>21</v>
      </c>
      <c r="T404" s="10" t="s">
        <v>22</v>
      </c>
      <c r="U404" s="10" t="s">
        <v>23</v>
      </c>
      <c r="V404" s="10">
        <v>7</v>
      </c>
      <c r="W404" s="10">
        <v>8</v>
      </c>
    </row>
    <row r="405" spans="2:23" ht="18" customHeight="1" x14ac:dyDescent="0.35">
      <c r="B405" s="12" t="s">
        <v>133</v>
      </c>
      <c r="C405" s="13" t="s">
        <v>134</v>
      </c>
      <c r="D405" s="19" t="s">
        <v>135</v>
      </c>
      <c r="E405" s="19">
        <v>8</v>
      </c>
      <c r="F405" s="19">
        <v>8</v>
      </c>
      <c r="G405" s="19">
        <v>12</v>
      </c>
      <c r="H405" s="19">
        <v>9</v>
      </c>
      <c r="I405" s="19">
        <v>11</v>
      </c>
      <c r="J405" s="19">
        <v>12</v>
      </c>
      <c r="K405" s="19">
        <v>12</v>
      </c>
      <c r="L405" s="19">
        <v>17</v>
      </c>
      <c r="M405" s="19">
        <v>17</v>
      </c>
      <c r="N405" s="19">
        <v>11</v>
      </c>
      <c r="O405" s="19">
        <v>13</v>
      </c>
      <c r="P405" s="19">
        <v>9</v>
      </c>
      <c r="Q405" s="19">
        <v>10</v>
      </c>
      <c r="R405" s="19">
        <v>11</v>
      </c>
      <c r="S405" s="19">
        <v>10</v>
      </c>
      <c r="T405" s="19">
        <v>9</v>
      </c>
      <c r="U405" s="19">
        <v>10</v>
      </c>
      <c r="V405" s="19">
        <v>9</v>
      </c>
      <c r="W405" s="19">
        <v>6</v>
      </c>
    </row>
    <row r="406" spans="2:23" ht="18" customHeight="1" x14ac:dyDescent="0.35">
      <c r="B406" s="12" t="s">
        <v>137</v>
      </c>
      <c r="C406" s="13" t="s">
        <v>138</v>
      </c>
      <c r="D406" s="19" t="s">
        <v>139</v>
      </c>
      <c r="E406" s="19">
        <v>16</v>
      </c>
      <c r="F406" s="19">
        <v>16</v>
      </c>
      <c r="G406" s="19">
        <v>18</v>
      </c>
      <c r="H406" s="19">
        <v>19</v>
      </c>
      <c r="I406" s="19">
        <v>17</v>
      </c>
      <c r="J406" s="19">
        <v>19</v>
      </c>
      <c r="K406" s="19">
        <v>19</v>
      </c>
      <c r="L406" s="19">
        <v>21</v>
      </c>
      <c r="M406" s="19">
        <v>17</v>
      </c>
      <c r="N406" s="19">
        <v>18</v>
      </c>
      <c r="O406" s="19">
        <v>21</v>
      </c>
      <c r="P406" s="19">
        <v>21</v>
      </c>
      <c r="Q406" s="19">
        <v>18</v>
      </c>
      <c r="R406" s="19">
        <v>21</v>
      </c>
      <c r="S406" s="19">
        <v>22</v>
      </c>
      <c r="T406" s="19">
        <v>18</v>
      </c>
      <c r="U406" s="19">
        <v>22</v>
      </c>
      <c r="V406" s="19">
        <v>18</v>
      </c>
      <c r="W406" s="19">
        <v>16</v>
      </c>
    </row>
    <row r="407" spans="2:23" ht="18" customHeight="1" x14ac:dyDescent="0.35">
      <c r="B407" s="12" t="s">
        <v>140</v>
      </c>
      <c r="C407" s="13" t="s">
        <v>141</v>
      </c>
      <c r="D407" s="19" t="s">
        <v>142</v>
      </c>
      <c r="E407" s="19" t="s">
        <v>53</v>
      </c>
      <c r="F407" s="19">
        <v>15</v>
      </c>
      <c r="G407" s="19">
        <v>16</v>
      </c>
      <c r="H407" s="19">
        <v>15</v>
      </c>
      <c r="I407" s="19">
        <v>15</v>
      </c>
      <c r="J407" s="19">
        <v>6</v>
      </c>
      <c r="K407" s="19">
        <v>15</v>
      </c>
      <c r="L407" s="19">
        <v>21</v>
      </c>
      <c r="M407" s="19">
        <v>13</v>
      </c>
      <c r="N407" s="19">
        <v>23</v>
      </c>
      <c r="O407" s="19">
        <v>15</v>
      </c>
      <c r="P407" s="19">
        <v>23</v>
      </c>
      <c r="Q407" s="19">
        <v>17</v>
      </c>
      <c r="R407" s="19">
        <v>19</v>
      </c>
      <c r="S407" s="19">
        <v>26</v>
      </c>
      <c r="T407" s="19">
        <v>14</v>
      </c>
      <c r="U407" s="19">
        <v>17</v>
      </c>
      <c r="V407" s="19">
        <v>18</v>
      </c>
      <c r="W407" s="19">
        <v>3</v>
      </c>
    </row>
    <row r="408" spans="2:23" ht="18" customHeight="1" x14ac:dyDescent="0.35">
      <c r="B408" s="12" t="s">
        <v>143</v>
      </c>
      <c r="C408" s="13" t="s">
        <v>144</v>
      </c>
      <c r="D408" s="19" t="s">
        <v>145</v>
      </c>
      <c r="E408" s="19">
        <v>7</v>
      </c>
      <c r="F408" s="19">
        <v>11</v>
      </c>
      <c r="G408" s="19">
        <v>11</v>
      </c>
      <c r="H408" s="19">
        <v>12</v>
      </c>
      <c r="I408" s="19">
        <v>11</v>
      </c>
      <c r="J408" s="19">
        <v>13</v>
      </c>
      <c r="K408" s="19">
        <v>10</v>
      </c>
      <c r="L408" s="19">
        <v>11</v>
      </c>
      <c r="M408" s="19">
        <v>11</v>
      </c>
      <c r="N408" s="19">
        <v>7</v>
      </c>
      <c r="O408" s="19">
        <v>11</v>
      </c>
      <c r="P408" s="19">
        <v>11</v>
      </c>
      <c r="Q408" s="19">
        <v>8</v>
      </c>
      <c r="R408" s="19">
        <v>10</v>
      </c>
      <c r="S408" s="19">
        <v>11</v>
      </c>
      <c r="T408" s="19">
        <v>8</v>
      </c>
      <c r="U408" s="19">
        <v>9</v>
      </c>
      <c r="V408" s="19">
        <v>8</v>
      </c>
      <c r="W408" s="19">
        <v>12</v>
      </c>
    </row>
    <row r="409" spans="2:23" ht="18" customHeight="1" x14ac:dyDescent="0.35">
      <c r="B409" s="12" t="s">
        <v>146</v>
      </c>
      <c r="C409" s="13" t="s">
        <v>147</v>
      </c>
      <c r="D409" s="19" t="s">
        <v>148</v>
      </c>
      <c r="E409" s="19">
        <v>6</v>
      </c>
      <c r="F409" s="19">
        <v>10</v>
      </c>
      <c r="G409" s="19">
        <v>8</v>
      </c>
      <c r="H409" s="19">
        <v>10</v>
      </c>
      <c r="I409" s="19">
        <v>11</v>
      </c>
      <c r="J409" s="19">
        <v>12</v>
      </c>
      <c r="K409" s="19">
        <v>11</v>
      </c>
      <c r="L409" s="19">
        <v>10</v>
      </c>
      <c r="M409" s="19">
        <v>14</v>
      </c>
      <c r="N409" s="19">
        <v>11</v>
      </c>
      <c r="O409" s="19">
        <v>10</v>
      </c>
      <c r="P409" s="19">
        <v>12</v>
      </c>
      <c r="Q409" s="19">
        <v>10</v>
      </c>
      <c r="R409" s="19">
        <v>11</v>
      </c>
      <c r="S409" s="19">
        <v>12</v>
      </c>
      <c r="T409" s="19">
        <v>11</v>
      </c>
      <c r="U409" s="19">
        <v>9</v>
      </c>
      <c r="V409" s="19">
        <v>10</v>
      </c>
      <c r="W409" s="19">
        <v>8</v>
      </c>
    </row>
    <row r="410" spans="2:23" ht="18" customHeight="1" x14ac:dyDescent="0.35">
      <c r="B410" s="12" t="s">
        <v>150</v>
      </c>
      <c r="C410" s="13" t="s">
        <v>151</v>
      </c>
      <c r="D410" s="19" t="s">
        <v>152</v>
      </c>
      <c r="E410" s="19">
        <v>40</v>
      </c>
      <c r="F410" s="19">
        <v>9</v>
      </c>
      <c r="G410" s="19">
        <v>51</v>
      </c>
      <c r="H410" s="19">
        <v>22</v>
      </c>
      <c r="I410" s="19">
        <v>35</v>
      </c>
      <c r="J410" s="19">
        <v>31</v>
      </c>
      <c r="K410" s="19">
        <v>34</v>
      </c>
      <c r="L410" s="19">
        <v>53</v>
      </c>
      <c r="M410" s="19">
        <v>21</v>
      </c>
      <c r="N410" s="19">
        <v>17</v>
      </c>
      <c r="O410" s="19">
        <v>28</v>
      </c>
      <c r="P410" s="19">
        <v>10</v>
      </c>
      <c r="Q410" s="19">
        <v>11</v>
      </c>
      <c r="R410" s="19">
        <v>19</v>
      </c>
      <c r="S410" s="19">
        <v>4</v>
      </c>
      <c r="T410" s="19">
        <v>9</v>
      </c>
      <c r="U410" s="19">
        <v>18</v>
      </c>
      <c r="V410" s="19">
        <v>2</v>
      </c>
      <c r="W410" s="19">
        <v>2</v>
      </c>
    </row>
    <row r="411" spans="2:23" ht="18" customHeight="1" x14ac:dyDescent="0.35">
      <c r="B411" s="12" t="s">
        <v>153</v>
      </c>
      <c r="C411" s="13" t="s">
        <v>154</v>
      </c>
      <c r="D411" s="19" t="s">
        <v>155</v>
      </c>
      <c r="E411" s="19">
        <v>3</v>
      </c>
      <c r="F411" s="19">
        <v>3</v>
      </c>
      <c r="G411" s="19">
        <v>4</v>
      </c>
      <c r="H411" s="19">
        <v>3</v>
      </c>
      <c r="I411" s="19">
        <v>4</v>
      </c>
      <c r="J411" s="19">
        <v>4</v>
      </c>
      <c r="K411" s="19">
        <v>4</v>
      </c>
      <c r="L411" s="19">
        <v>4</v>
      </c>
      <c r="M411" s="19">
        <v>5</v>
      </c>
      <c r="N411" s="19">
        <v>4</v>
      </c>
      <c r="O411" s="19">
        <v>4</v>
      </c>
      <c r="P411" s="19">
        <v>5</v>
      </c>
      <c r="Q411" s="19">
        <v>4</v>
      </c>
      <c r="R411" s="19">
        <v>4</v>
      </c>
      <c r="S411" s="19">
        <v>5</v>
      </c>
      <c r="T411" s="19">
        <v>4</v>
      </c>
      <c r="U411" s="19">
        <v>4</v>
      </c>
      <c r="V411" s="19">
        <v>4</v>
      </c>
      <c r="W411" s="19">
        <v>3</v>
      </c>
    </row>
    <row r="412" spans="2:23" ht="18" customHeight="1" x14ac:dyDescent="0.35">
      <c r="B412" s="12" t="s">
        <v>156</v>
      </c>
      <c r="C412" s="13" t="s">
        <v>157</v>
      </c>
      <c r="D412" s="19" t="s">
        <v>158</v>
      </c>
      <c r="E412" s="19">
        <v>5</v>
      </c>
      <c r="F412" s="19">
        <v>1</v>
      </c>
      <c r="G412" s="19">
        <v>6</v>
      </c>
      <c r="H412" s="19">
        <v>3</v>
      </c>
      <c r="I412" s="19">
        <v>8</v>
      </c>
      <c r="J412" s="19">
        <v>12</v>
      </c>
      <c r="K412" s="19">
        <v>10</v>
      </c>
      <c r="L412" s="19">
        <v>10</v>
      </c>
      <c r="M412" s="19">
        <v>20</v>
      </c>
      <c r="N412" s="19">
        <v>7</v>
      </c>
      <c r="O412" s="19">
        <v>17</v>
      </c>
      <c r="P412" s="19">
        <v>15</v>
      </c>
      <c r="Q412" s="19">
        <v>14</v>
      </c>
      <c r="R412" s="19">
        <v>24</v>
      </c>
      <c r="S412" s="19">
        <v>10</v>
      </c>
      <c r="T412" s="19">
        <v>13</v>
      </c>
      <c r="U412" s="19">
        <v>20</v>
      </c>
      <c r="V412" s="19">
        <v>24</v>
      </c>
      <c r="W412" s="19">
        <v>12</v>
      </c>
    </row>
    <row r="416" spans="2:23" ht="18" customHeight="1" x14ac:dyDescent="0.35">
      <c r="B416" s="24" t="s">
        <v>177</v>
      </c>
    </row>
    <row r="417" spans="2:23" ht="18" customHeight="1" x14ac:dyDescent="0.35">
      <c r="B417" s="4" t="s">
        <v>179</v>
      </c>
      <c r="D417" s="5"/>
      <c r="E417" s="3" t="s">
        <v>5</v>
      </c>
      <c r="F417" s="6"/>
      <c r="G417" s="6"/>
      <c r="H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2:23" ht="18" customHeight="1" x14ac:dyDescent="0.35">
      <c r="B418" s="7" t="s">
        <v>3</v>
      </c>
      <c r="C418" s="8" t="s">
        <v>6</v>
      </c>
      <c r="D418" s="7" t="s">
        <v>24</v>
      </c>
      <c r="E418" s="9" t="s">
        <v>7</v>
      </c>
      <c r="F418" s="10" t="s">
        <v>8</v>
      </c>
      <c r="G418" s="10" t="s">
        <v>9</v>
      </c>
      <c r="H418" s="11" t="s">
        <v>10</v>
      </c>
      <c r="I418" s="11" t="s">
        <v>11</v>
      </c>
      <c r="J418" s="10" t="s">
        <v>12</v>
      </c>
      <c r="K418" s="10" t="s">
        <v>13</v>
      </c>
      <c r="L418" s="10" t="s">
        <v>14</v>
      </c>
      <c r="M418" s="10" t="s">
        <v>15</v>
      </c>
      <c r="N418" s="10" t="s">
        <v>16</v>
      </c>
      <c r="O418" s="10" t="s">
        <v>17</v>
      </c>
      <c r="P418" s="10" t="s">
        <v>18</v>
      </c>
      <c r="Q418" s="10" t="s">
        <v>19</v>
      </c>
      <c r="R418" s="10" t="s">
        <v>20</v>
      </c>
      <c r="S418" s="10" t="s">
        <v>21</v>
      </c>
      <c r="T418" s="10" t="s">
        <v>22</v>
      </c>
      <c r="U418" s="10" t="s">
        <v>23</v>
      </c>
      <c r="V418" s="10">
        <v>7</v>
      </c>
      <c r="W418" s="10">
        <v>8</v>
      </c>
    </row>
    <row r="419" spans="2:23" ht="18" customHeight="1" x14ac:dyDescent="0.35">
      <c r="B419" s="12" t="s">
        <v>25</v>
      </c>
      <c r="C419" s="13" t="s">
        <v>27</v>
      </c>
      <c r="D419" s="14" t="s">
        <v>26</v>
      </c>
      <c r="E419" s="15" t="s">
        <v>28</v>
      </c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7"/>
    </row>
    <row r="420" spans="2:23" ht="18" customHeight="1" x14ac:dyDescent="0.35">
      <c r="B420" s="12" t="s">
        <v>30</v>
      </c>
      <c r="C420" s="13" t="s">
        <v>32</v>
      </c>
      <c r="D420" s="19" t="s">
        <v>31</v>
      </c>
      <c r="E420" s="20">
        <v>8</v>
      </c>
      <c r="F420" s="20">
        <v>18</v>
      </c>
      <c r="G420" s="20">
        <v>7</v>
      </c>
      <c r="H420" s="20">
        <v>19</v>
      </c>
      <c r="I420" s="20">
        <v>12</v>
      </c>
      <c r="J420" s="20">
        <v>13</v>
      </c>
      <c r="K420" s="20">
        <v>20</v>
      </c>
      <c r="L420" s="20">
        <v>17</v>
      </c>
      <c r="M420" s="20">
        <v>11</v>
      </c>
      <c r="N420" s="20">
        <v>24</v>
      </c>
      <c r="O420" s="20">
        <v>20</v>
      </c>
      <c r="P420" s="20">
        <v>17</v>
      </c>
      <c r="Q420" s="20">
        <v>33</v>
      </c>
      <c r="R420" s="20">
        <v>32</v>
      </c>
      <c r="S420" s="20">
        <v>29</v>
      </c>
      <c r="T420" s="20">
        <v>40</v>
      </c>
      <c r="U420" s="20">
        <v>38</v>
      </c>
      <c r="V420" s="20">
        <v>46</v>
      </c>
      <c r="W420" s="20">
        <v>44</v>
      </c>
    </row>
    <row r="421" spans="2:23" ht="18" customHeight="1" x14ac:dyDescent="0.35">
      <c r="B421" s="12" t="s">
        <v>33</v>
      </c>
      <c r="C421" s="13" t="s">
        <v>35</v>
      </c>
      <c r="D421" s="19" t="s">
        <v>34</v>
      </c>
      <c r="E421" s="19">
        <v>4</v>
      </c>
      <c r="F421" s="19">
        <v>3</v>
      </c>
      <c r="G421" s="19">
        <v>3</v>
      </c>
      <c r="H421" s="19">
        <v>3</v>
      </c>
      <c r="I421" s="19">
        <v>2</v>
      </c>
      <c r="J421" s="19">
        <v>5</v>
      </c>
      <c r="K421" s="19">
        <v>2</v>
      </c>
      <c r="L421" s="19">
        <v>1</v>
      </c>
      <c r="M421" s="19">
        <v>1</v>
      </c>
      <c r="N421" s="19">
        <v>1</v>
      </c>
      <c r="O421" s="19">
        <v>1</v>
      </c>
      <c r="P421" s="19">
        <v>1</v>
      </c>
      <c r="Q421" s="19">
        <v>1</v>
      </c>
      <c r="R421" s="19">
        <v>1</v>
      </c>
      <c r="S421" s="19">
        <v>1</v>
      </c>
      <c r="T421" s="19">
        <v>2</v>
      </c>
      <c r="U421" s="19">
        <v>1</v>
      </c>
      <c r="V421" s="19">
        <v>1</v>
      </c>
      <c r="W421" s="19">
        <v>1</v>
      </c>
    </row>
    <row r="422" spans="2:23" ht="18" customHeight="1" x14ac:dyDescent="0.35">
      <c r="B422" s="12" t="s">
        <v>36</v>
      </c>
      <c r="C422" s="13" t="s">
        <v>38</v>
      </c>
      <c r="D422" s="19" t="s">
        <v>37</v>
      </c>
      <c r="E422" s="19">
        <v>8</v>
      </c>
      <c r="F422" s="19">
        <v>8</v>
      </c>
      <c r="G422" s="19">
        <v>4</v>
      </c>
      <c r="H422" s="19">
        <v>9</v>
      </c>
      <c r="I422" s="19">
        <v>5</v>
      </c>
      <c r="J422" s="19">
        <v>7</v>
      </c>
      <c r="K422" s="19">
        <v>16</v>
      </c>
      <c r="L422" s="19">
        <v>7</v>
      </c>
      <c r="M422" s="19">
        <v>1</v>
      </c>
      <c r="N422" s="19">
        <v>14</v>
      </c>
      <c r="O422" s="19">
        <v>7</v>
      </c>
      <c r="P422" s="19">
        <v>10</v>
      </c>
      <c r="Q422" s="19">
        <v>18</v>
      </c>
      <c r="R422" s="19">
        <v>13</v>
      </c>
      <c r="S422" s="19">
        <v>13</v>
      </c>
      <c r="T422" s="19">
        <v>23</v>
      </c>
      <c r="U422" s="19">
        <v>25</v>
      </c>
      <c r="V422" s="19">
        <v>22</v>
      </c>
      <c r="W422" s="19">
        <v>28</v>
      </c>
    </row>
    <row r="423" spans="2:23" ht="18" customHeight="1" x14ac:dyDescent="0.35">
      <c r="B423" s="12" t="s">
        <v>40</v>
      </c>
      <c r="C423" s="13" t="s">
        <v>42</v>
      </c>
      <c r="D423" s="19" t="s">
        <v>41</v>
      </c>
      <c r="E423" s="19">
        <v>5</v>
      </c>
      <c r="F423" s="19">
        <v>7</v>
      </c>
      <c r="G423" s="19">
        <v>4</v>
      </c>
      <c r="H423" s="19">
        <v>8</v>
      </c>
      <c r="I423" s="19">
        <v>3</v>
      </c>
      <c r="J423" s="19">
        <v>6</v>
      </c>
      <c r="K423" s="19">
        <v>8</v>
      </c>
      <c r="L423" s="19">
        <v>6</v>
      </c>
      <c r="M423" s="19">
        <v>2</v>
      </c>
      <c r="N423" s="19">
        <v>6</v>
      </c>
      <c r="O423" s="19">
        <v>3</v>
      </c>
      <c r="P423" s="19">
        <v>6</v>
      </c>
      <c r="Q423" s="19">
        <v>5</v>
      </c>
      <c r="R423" s="19">
        <v>5</v>
      </c>
      <c r="S423" s="19">
        <v>6</v>
      </c>
      <c r="T423" s="19">
        <v>7</v>
      </c>
      <c r="U423" s="19">
        <v>6</v>
      </c>
      <c r="V423" s="19">
        <v>7</v>
      </c>
      <c r="W423" s="19">
        <v>8</v>
      </c>
    </row>
    <row r="424" spans="2:23" ht="18" customHeight="1" x14ac:dyDescent="0.35">
      <c r="B424" s="12" t="s">
        <v>43</v>
      </c>
      <c r="C424" s="13" t="s">
        <v>44</v>
      </c>
      <c r="D424" s="19" t="s">
        <v>45</v>
      </c>
      <c r="E424" s="19">
        <v>8</v>
      </c>
      <c r="F424" s="19">
        <v>10</v>
      </c>
      <c r="G424" s="19">
        <v>6</v>
      </c>
      <c r="H424" s="19">
        <v>9</v>
      </c>
      <c r="I424" s="19">
        <v>11</v>
      </c>
      <c r="J424" s="19">
        <v>11</v>
      </c>
      <c r="K424" s="19">
        <v>15</v>
      </c>
      <c r="L424" s="19">
        <v>9</v>
      </c>
      <c r="M424" s="19">
        <v>1</v>
      </c>
      <c r="N424" s="19">
        <v>16</v>
      </c>
      <c r="O424" s="19">
        <v>8</v>
      </c>
      <c r="P424" s="19">
        <v>15</v>
      </c>
      <c r="Q424" s="19">
        <v>22</v>
      </c>
      <c r="R424" s="19">
        <v>18</v>
      </c>
      <c r="S424" s="19">
        <v>19</v>
      </c>
      <c r="T424" s="19">
        <v>33</v>
      </c>
      <c r="U424" s="19">
        <v>29</v>
      </c>
      <c r="V424" s="19">
        <v>19</v>
      </c>
      <c r="W424" s="19">
        <v>18</v>
      </c>
    </row>
    <row r="425" spans="2:23" ht="18" customHeight="1" x14ac:dyDescent="0.35">
      <c r="B425" s="12" t="s">
        <v>46</v>
      </c>
      <c r="C425" s="13" t="s">
        <v>48</v>
      </c>
      <c r="D425" s="13" t="s">
        <v>47</v>
      </c>
      <c r="E425" s="19">
        <v>30</v>
      </c>
      <c r="F425" s="19">
        <v>28</v>
      </c>
      <c r="G425" s="19">
        <v>25</v>
      </c>
      <c r="H425" s="19">
        <v>26</v>
      </c>
      <c r="I425" s="19">
        <v>23</v>
      </c>
      <c r="J425" s="19">
        <v>21</v>
      </c>
      <c r="K425" s="19">
        <v>20</v>
      </c>
      <c r="L425" s="19">
        <v>18</v>
      </c>
      <c r="M425" s="19">
        <v>15</v>
      </c>
      <c r="N425" s="19">
        <v>19</v>
      </c>
      <c r="O425" s="19">
        <v>18</v>
      </c>
      <c r="P425" s="19">
        <v>17</v>
      </c>
      <c r="Q425" s="19">
        <v>19</v>
      </c>
      <c r="R425" s="19">
        <v>20</v>
      </c>
      <c r="S425" s="19">
        <v>15</v>
      </c>
      <c r="T425" s="19">
        <v>23</v>
      </c>
      <c r="U425" s="19">
        <v>20</v>
      </c>
      <c r="V425" s="19">
        <v>25</v>
      </c>
      <c r="W425" s="19">
        <v>29</v>
      </c>
    </row>
    <row r="426" spans="2:23" ht="18" customHeight="1" x14ac:dyDescent="0.35">
      <c r="B426" s="12" t="s">
        <v>50</v>
      </c>
      <c r="C426" s="13" t="s">
        <v>52</v>
      </c>
      <c r="D426" s="19" t="s">
        <v>51</v>
      </c>
      <c r="E426" s="19" t="s">
        <v>53</v>
      </c>
      <c r="F426" s="19" t="s">
        <v>53</v>
      </c>
      <c r="G426" s="19" t="s">
        <v>53</v>
      </c>
      <c r="H426" s="19" t="s">
        <v>53</v>
      </c>
      <c r="I426" s="19" t="s">
        <v>53</v>
      </c>
      <c r="J426" s="19" t="s">
        <v>53</v>
      </c>
      <c r="K426" s="19">
        <v>4</v>
      </c>
      <c r="L426" s="19">
        <v>3</v>
      </c>
      <c r="M426" s="19">
        <v>3</v>
      </c>
      <c r="N426" s="19">
        <v>5</v>
      </c>
      <c r="O426" s="19">
        <v>5</v>
      </c>
      <c r="P426" s="19">
        <v>10</v>
      </c>
      <c r="Q426" s="19">
        <v>9</v>
      </c>
      <c r="R426" s="19">
        <v>11</v>
      </c>
      <c r="S426" s="19">
        <v>6</v>
      </c>
      <c r="T426" s="19">
        <v>15</v>
      </c>
      <c r="U426" s="19">
        <v>11</v>
      </c>
      <c r="V426" s="19">
        <v>18</v>
      </c>
      <c r="W426" s="19">
        <v>26</v>
      </c>
    </row>
    <row r="427" spans="2:23" ht="18" customHeight="1" x14ac:dyDescent="0.35">
      <c r="B427" s="12" t="s">
        <v>55</v>
      </c>
      <c r="C427" s="13" t="s">
        <v>57</v>
      </c>
      <c r="D427" s="19" t="s">
        <v>56</v>
      </c>
      <c r="E427" s="19">
        <v>9</v>
      </c>
      <c r="F427" s="19">
        <v>8</v>
      </c>
      <c r="G427" s="19">
        <v>6</v>
      </c>
      <c r="H427" s="19">
        <v>7</v>
      </c>
      <c r="I427" s="19">
        <v>5</v>
      </c>
      <c r="J427" s="19">
        <v>4</v>
      </c>
      <c r="K427" s="19">
        <v>2</v>
      </c>
      <c r="L427" s="19">
        <v>2</v>
      </c>
      <c r="M427" s="19">
        <v>1</v>
      </c>
      <c r="N427" s="19">
        <v>1</v>
      </c>
      <c r="O427" s="19">
        <v>1</v>
      </c>
      <c r="P427" s="19">
        <v>1</v>
      </c>
      <c r="Q427" s="19">
        <v>1</v>
      </c>
      <c r="R427" s="19">
        <v>1</v>
      </c>
      <c r="S427" s="19">
        <v>1</v>
      </c>
      <c r="T427" s="19" t="s">
        <v>53</v>
      </c>
      <c r="U427" s="19" t="s">
        <v>53</v>
      </c>
      <c r="V427" s="19" t="s">
        <v>53</v>
      </c>
      <c r="W427" s="19" t="s">
        <v>53</v>
      </c>
    </row>
    <row r="428" spans="2:23" ht="18" customHeight="1" x14ac:dyDescent="0.35">
      <c r="B428" s="12" t="s">
        <v>58</v>
      </c>
      <c r="C428" s="13" t="s">
        <v>60</v>
      </c>
      <c r="D428" s="19" t="s">
        <v>59</v>
      </c>
      <c r="E428" s="19" t="s">
        <v>53</v>
      </c>
      <c r="F428" s="19" t="s">
        <v>53</v>
      </c>
      <c r="G428" s="19" t="s">
        <v>53</v>
      </c>
      <c r="H428" s="19" t="s">
        <v>53</v>
      </c>
      <c r="I428" s="19" t="s">
        <v>53</v>
      </c>
      <c r="J428" s="19" t="s">
        <v>53</v>
      </c>
      <c r="K428" s="19" t="s">
        <v>53</v>
      </c>
      <c r="L428" s="19" t="s">
        <v>53</v>
      </c>
      <c r="M428" s="19" t="s">
        <v>53</v>
      </c>
      <c r="N428" s="19" t="s">
        <v>53</v>
      </c>
      <c r="O428" s="19" t="s">
        <v>53</v>
      </c>
      <c r="P428" s="19" t="s">
        <v>53</v>
      </c>
      <c r="Q428" s="19" t="s">
        <v>53</v>
      </c>
      <c r="R428" s="19" t="s">
        <v>53</v>
      </c>
      <c r="S428" s="19" t="s">
        <v>53</v>
      </c>
      <c r="T428" s="19" t="s">
        <v>53</v>
      </c>
      <c r="U428" s="19" t="s">
        <v>53</v>
      </c>
      <c r="V428" s="19" t="s">
        <v>53</v>
      </c>
      <c r="W428" s="19" t="s">
        <v>53</v>
      </c>
    </row>
    <row r="429" spans="2:23" ht="18" customHeight="1" x14ac:dyDescent="0.35">
      <c r="B429" s="12" t="s">
        <v>61</v>
      </c>
      <c r="C429" s="13" t="s">
        <v>63</v>
      </c>
      <c r="D429" s="19" t="s">
        <v>62</v>
      </c>
      <c r="E429" s="19">
        <v>45</v>
      </c>
      <c r="F429" s="19">
        <v>42</v>
      </c>
      <c r="G429" s="19">
        <v>37</v>
      </c>
      <c r="H429" s="19">
        <v>41</v>
      </c>
      <c r="I429" s="19">
        <v>36</v>
      </c>
      <c r="J429" s="19">
        <v>34</v>
      </c>
      <c r="K429" s="19">
        <v>41</v>
      </c>
      <c r="L429" s="19">
        <v>39</v>
      </c>
      <c r="M429" s="19">
        <v>30</v>
      </c>
      <c r="N429" s="19">
        <v>43</v>
      </c>
      <c r="O429" s="19">
        <v>46</v>
      </c>
      <c r="P429" s="19">
        <v>58</v>
      </c>
      <c r="Q429" s="19">
        <v>57</v>
      </c>
      <c r="R429" s="19">
        <v>65</v>
      </c>
      <c r="S429" s="19">
        <v>40</v>
      </c>
      <c r="T429" s="19">
        <v>79</v>
      </c>
      <c r="U429" s="19">
        <v>63</v>
      </c>
      <c r="V429" s="19">
        <v>88</v>
      </c>
      <c r="W429" s="19">
        <v>117</v>
      </c>
    </row>
    <row r="430" spans="2:23" ht="18" customHeight="1" x14ac:dyDescent="0.35">
      <c r="B430" s="12" t="s">
        <v>65</v>
      </c>
      <c r="C430" s="13" t="s">
        <v>66</v>
      </c>
      <c r="D430" s="19" t="s">
        <v>67</v>
      </c>
      <c r="E430" s="19">
        <v>7</v>
      </c>
      <c r="F430" s="19">
        <v>7</v>
      </c>
      <c r="G430" s="19">
        <v>9</v>
      </c>
      <c r="H430" s="19">
        <v>8</v>
      </c>
      <c r="I430" s="19">
        <v>10</v>
      </c>
      <c r="J430" s="19">
        <v>11</v>
      </c>
      <c r="K430" s="19">
        <v>13</v>
      </c>
      <c r="L430" s="19">
        <v>13</v>
      </c>
      <c r="M430" s="19">
        <v>15</v>
      </c>
      <c r="N430" s="19">
        <v>14</v>
      </c>
      <c r="O430" s="19">
        <v>15</v>
      </c>
      <c r="P430" s="19">
        <v>15</v>
      </c>
      <c r="Q430" s="19">
        <v>15</v>
      </c>
      <c r="R430" s="19">
        <v>14</v>
      </c>
      <c r="S430" s="19">
        <v>17</v>
      </c>
      <c r="T430" s="19">
        <v>13</v>
      </c>
      <c r="U430" s="19">
        <v>15</v>
      </c>
      <c r="V430" s="19">
        <v>14</v>
      </c>
      <c r="W430" s="19">
        <v>12</v>
      </c>
    </row>
    <row r="431" spans="2:23" ht="18" customHeight="1" x14ac:dyDescent="0.35">
      <c r="B431" s="12" t="s">
        <v>69</v>
      </c>
      <c r="C431" s="13" t="s">
        <v>70</v>
      </c>
      <c r="D431" s="19" t="s">
        <v>67</v>
      </c>
      <c r="E431" s="19">
        <v>4</v>
      </c>
      <c r="F431" s="19">
        <v>4</v>
      </c>
      <c r="G431" s="19">
        <v>6</v>
      </c>
      <c r="H431" s="19">
        <v>5</v>
      </c>
      <c r="I431" s="19">
        <v>7</v>
      </c>
      <c r="J431" s="19">
        <v>7</v>
      </c>
      <c r="K431" s="19">
        <v>9</v>
      </c>
      <c r="L431" s="19">
        <v>9</v>
      </c>
      <c r="M431" s="19">
        <v>10</v>
      </c>
      <c r="N431" s="19">
        <v>10</v>
      </c>
      <c r="O431" s="19">
        <v>10</v>
      </c>
      <c r="P431" s="19">
        <v>11</v>
      </c>
      <c r="Q431" s="19">
        <v>11</v>
      </c>
      <c r="R431" s="19">
        <v>10</v>
      </c>
      <c r="S431" s="19">
        <v>12</v>
      </c>
      <c r="T431" s="19">
        <v>10</v>
      </c>
      <c r="U431" s="19">
        <v>11</v>
      </c>
      <c r="V431" s="19">
        <v>10</v>
      </c>
      <c r="W431" s="19">
        <v>9</v>
      </c>
    </row>
    <row r="432" spans="2:23" ht="18" customHeight="1" x14ac:dyDescent="0.35">
      <c r="B432" s="12" t="s">
        <v>72</v>
      </c>
      <c r="C432" s="13" t="s">
        <v>73</v>
      </c>
      <c r="D432" s="19" t="s">
        <v>67</v>
      </c>
      <c r="E432" s="19">
        <v>4</v>
      </c>
      <c r="F432" s="19">
        <v>4</v>
      </c>
      <c r="G432" s="19">
        <v>6</v>
      </c>
      <c r="H432" s="19">
        <v>5</v>
      </c>
      <c r="I432" s="19">
        <v>6</v>
      </c>
      <c r="J432" s="19">
        <v>7</v>
      </c>
      <c r="K432" s="19">
        <v>8</v>
      </c>
      <c r="L432" s="19">
        <v>8</v>
      </c>
      <c r="M432" s="19">
        <v>9</v>
      </c>
      <c r="N432" s="19">
        <v>9</v>
      </c>
      <c r="O432" s="19">
        <v>9</v>
      </c>
      <c r="P432" s="19">
        <v>10</v>
      </c>
      <c r="Q432" s="19">
        <v>9</v>
      </c>
      <c r="R432" s="19">
        <v>9</v>
      </c>
      <c r="S432" s="19">
        <v>11</v>
      </c>
      <c r="T432" s="19">
        <v>8</v>
      </c>
      <c r="U432" s="19">
        <v>10</v>
      </c>
      <c r="V432" s="19">
        <v>9</v>
      </c>
      <c r="W432" s="19">
        <v>7</v>
      </c>
    </row>
    <row r="433" spans="2:23" ht="18" customHeight="1" x14ac:dyDescent="0.35">
      <c r="B433" s="12" t="s">
        <v>75</v>
      </c>
      <c r="C433" s="13" t="s">
        <v>76</v>
      </c>
      <c r="D433" s="19" t="s">
        <v>77</v>
      </c>
      <c r="E433" s="19">
        <v>3</v>
      </c>
      <c r="F433" s="19">
        <v>3</v>
      </c>
      <c r="G433" s="19">
        <v>4</v>
      </c>
      <c r="H433" s="19">
        <v>4</v>
      </c>
      <c r="I433" s="19">
        <v>4</v>
      </c>
      <c r="J433" s="19">
        <v>4</v>
      </c>
      <c r="K433" s="19">
        <v>4</v>
      </c>
      <c r="L433" s="19">
        <v>5</v>
      </c>
      <c r="M433" s="19">
        <v>6</v>
      </c>
      <c r="N433" s="19">
        <v>5</v>
      </c>
      <c r="O433" s="19">
        <v>5</v>
      </c>
      <c r="P433" s="19">
        <v>6</v>
      </c>
      <c r="Q433" s="19">
        <v>5</v>
      </c>
      <c r="R433" s="19">
        <v>5</v>
      </c>
      <c r="S433" s="19">
        <v>7</v>
      </c>
      <c r="T433" s="19">
        <v>4</v>
      </c>
      <c r="U433" s="19">
        <v>5</v>
      </c>
      <c r="V433" s="19">
        <v>4</v>
      </c>
      <c r="W433" s="19">
        <v>4</v>
      </c>
    </row>
    <row r="434" spans="2:23" ht="18" customHeight="1" x14ac:dyDescent="0.35">
      <c r="B434" s="12" t="s">
        <v>78</v>
      </c>
      <c r="C434" s="13" t="s">
        <v>79</v>
      </c>
      <c r="D434" s="19" t="s">
        <v>80</v>
      </c>
      <c r="E434" s="19">
        <v>3</v>
      </c>
      <c r="F434" s="19">
        <v>4</v>
      </c>
      <c r="G434" s="19">
        <v>4</v>
      </c>
      <c r="H434" s="19">
        <v>4</v>
      </c>
      <c r="I434" s="19">
        <v>4</v>
      </c>
      <c r="J434" s="19">
        <v>5</v>
      </c>
      <c r="K434" s="19">
        <v>5</v>
      </c>
      <c r="L434" s="19">
        <v>5</v>
      </c>
      <c r="M434" s="19">
        <v>6</v>
      </c>
      <c r="N434" s="19">
        <v>5</v>
      </c>
      <c r="O434" s="19">
        <v>5</v>
      </c>
      <c r="P434" s="19">
        <v>5</v>
      </c>
      <c r="Q434" s="19">
        <v>5</v>
      </c>
      <c r="R434" s="19">
        <v>5</v>
      </c>
      <c r="S434" s="19">
        <v>6</v>
      </c>
      <c r="T434" s="19">
        <v>4</v>
      </c>
      <c r="U434" s="19">
        <v>5</v>
      </c>
      <c r="V434" s="19">
        <v>4</v>
      </c>
      <c r="W434" s="19">
        <v>3</v>
      </c>
    </row>
    <row r="435" spans="2:23" ht="18" customHeight="1" x14ac:dyDescent="0.35">
      <c r="B435" s="12" t="s">
        <v>82</v>
      </c>
      <c r="C435" s="13" t="s">
        <v>83</v>
      </c>
      <c r="D435" s="19" t="s">
        <v>80</v>
      </c>
      <c r="E435" s="19">
        <v>1</v>
      </c>
      <c r="F435" s="19">
        <v>1</v>
      </c>
      <c r="G435" s="19">
        <v>1</v>
      </c>
      <c r="H435" s="19">
        <v>1</v>
      </c>
      <c r="I435" s="19">
        <v>1</v>
      </c>
      <c r="J435" s="19">
        <v>1</v>
      </c>
      <c r="K435" s="19">
        <v>1</v>
      </c>
      <c r="L435" s="19">
        <v>2</v>
      </c>
      <c r="M435" s="19">
        <v>2</v>
      </c>
      <c r="N435" s="19">
        <v>2</v>
      </c>
      <c r="O435" s="19">
        <v>2</v>
      </c>
      <c r="P435" s="19">
        <v>2</v>
      </c>
      <c r="Q435" s="19">
        <v>2</v>
      </c>
      <c r="R435" s="19">
        <v>2</v>
      </c>
      <c r="S435" s="19">
        <v>2</v>
      </c>
      <c r="T435" s="19">
        <v>1</v>
      </c>
      <c r="U435" s="19">
        <v>2</v>
      </c>
      <c r="V435" s="19">
        <v>1</v>
      </c>
      <c r="W435" s="19">
        <v>1</v>
      </c>
    </row>
    <row r="436" spans="2:23" ht="18" customHeight="1" x14ac:dyDescent="0.35">
      <c r="B436" s="12" t="s">
        <v>85</v>
      </c>
      <c r="C436" s="13" t="s">
        <v>86</v>
      </c>
      <c r="D436" s="19" t="s">
        <v>80</v>
      </c>
      <c r="E436" s="19">
        <v>4</v>
      </c>
      <c r="F436" s="19">
        <v>4</v>
      </c>
      <c r="G436" s="19">
        <v>4</v>
      </c>
      <c r="H436" s="19">
        <v>4</v>
      </c>
      <c r="I436" s="19">
        <v>5</v>
      </c>
      <c r="J436" s="19">
        <v>5</v>
      </c>
      <c r="K436" s="19">
        <v>5</v>
      </c>
      <c r="L436" s="19">
        <v>6</v>
      </c>
      <c r="M436" s="19">
        <v>7</v>
      </c>
      <c r="N436" s="19">
        <v>6</v>
      </c>
      <c r="O436" s="19">
        <v>6</v>
      </c>
      <c r="P436" s="19">
        <v>7</v>
      </c>
      <c r="Q436" s="19">
        <v>6</v>
      </c>
      <c r="R436" s="19">
        <v>6</v>
      </c>
      <c r="S436" s="19">
        <v>8</v>
      </c>
      <c r="T436" s="19">
        <v>5</v>
      </c>
      <c r="U436" s="19">
        <v>7</v>
      </c>
      <c r="V436" s="19">
        <v>5</v>
      </c>
      <c r="W436" s="19">
        <v>5</v>
      </c>
    </row>
    <row r="437" spans="2:23" ht="18" customHeight="1" x14ac:dyDescent="0.35">
      <c r="B437" s="12" t="s">
        <v>87</v>
      </c>
      <c r="C437" s="13" t="s">
        <v>88</v>
      </c>
      <c r="D437" s="13" t="s">
        <v>89</v>
      </c>
      <c r="E437" s="19" t="s">
        <v>53</v>
      </c>
      <c r="F437" s="19" t="s">
        <v>53</v>
      </c>
      <c r="G437" s="19" t="s">
        <v>53</v>
      </c>
      <c r="H437" s="19" t="s">
        <v>53</v>
      </c>
      <c r="I437" s="19" t="s">
        <v>53</v>
      </c>
      <c r="J437" s="19" t="s">
        <v>53</v>
      </c>
      <c r="K437" s="19" t="s">
        <v>53</v>
      </c>
      <c r="L437" s="19" t="s">
        <v>53</v>
      </c>
      <c r="M437" s="19" t="s">
        <v>53</v>
      </c>
      <c r="N437" s="19" t="s">
        <v>53</v>
      </c>
      <c r="O437" s="19" t="s">
        <v>53</v>
      </c>
      <c r="P437" s="19" t="s">
        <v>53</v>
      </c>
      <c r="Q437" s="19" t="s">
        <v>53</v>
      </c>
      <c r="R437" s="19" t="s">
        <v>53</v>
      </c>
      <c r="S437" s="19" t="s">
        <v>53</v>
      </c>
      <c r="T437" s="19" t="s">
        <v>53</v>
      </c>
      <c r="U437" s="19" t="s">
        <v>53</v>
      </c>
      <c r="V437" s="19" t="s">
        <v>53</v>
      </c>
      <c r="W437" s="19" t="s">
        <v>53</v>
      </c>
    </row>
    <row r="438" spans="2:23" ht="18" customHeight="1" x14ac:dyDescent="0.35">
      <c r="B438" s="12" t="s">
        <v>91</v>
      </c>
      <c r="C438" s="13" t="s">
        <v>92</v>
      </c>
      <c r="D438" s="19" t="s">
        <v>93</v>
      </c>
      <c r="E438" s="19" t="s">
        <v>53</v>
      </c>
      <c r="F438" s="19" t="s">
        <v>53</v>
      </c>
      <c r="G438" s="19" t="s">
        <v>53</v>
      </c>
      <c r="H438" s="19" t="s">
        <v>53</v>
      </c>
      <c r="I438" s="19" t="s">
        <v>53</v>
      </c>
      <c r="J438" s="19" t="s">
        <v>53</v>
      </c>
      <c r="K438" s="19" t="s">
        <v>53</v>
      </c>
      <c r="L438" s="19" t="s">
        <v>53</v>
      </c>
      <c r="M438" s="19" t="s">
        <v>53</v>
      </c>
      <c r="N438" s="19" t="s">
        <v>53</v>
      </c>
      <c r="O438" s="19" t="s">
        <v>53</v>
      </c>
      <c r="P438" s="19" t="s">
        <v>53</v>
      </c>
      <c r="Q438" s="19" t="s">
        <v>53</v>
      </c>
      <c r="R438" s="19" t="s">
        <v>53</v>
      </c>
      <c r="S438" s="19" t="s">
        <v>53</v>
      </c>
      <c r="T438" s="19" t="s">
        <v>53</v>
      </c>
      <c r="U438" s="19" t="s">
        <v>53</v>
      </c>
      <c r="V438" s="19" t="s">
        <v>53</v>
      </c>
      <c r="W438" s="19" t="s">
        <v>53</v>
      </c>
    </row>
    <row r="439" spans="2:23" ht="18" customHeight="1" x14ac:dyDescent="0.35">
      <c r="B439" s="12" t="s">
        <v>94</v>
      </c>
      <c r="C439" s="13" t="s">
        <v>96</v>
      </c>
      <c r="D439" s="19" t="s">
        <v>95</v>
      </c>
      <c r="E439" s="19">
        <v>2</v>
      </c>
      <c r="F439" s="19">
        <v>2</v>
      </c>
      <c r="G439" s="19">
        <v>2</v>
      </c>
      <c r="H439" s="19">
        <v>2</v>
      </c>
      <c r="I439" s="19">
        <v>3</v>
      </c>
      <c r="J439" s="19">
        <v>3</v>
      </c>
      <c r="K439" s="19">
        <v>3</v>
      </c>
      <c r="L439" s="19">
        <v>3</v>
      </c>
      <c r="M439" s="19">
        <v>4</v>
      </c>
      <c r="N439" s="19">
        <v>3</v>
      </c>
      <c r="O439" s="19">
        <v>3</v>
      </c>
      <c r="P439" s="19">
        <v>4</v>
      </c>
      <c r="Q439" s="19">
        <v>3</v>
      </c>
      <c r="R439" s="19">
        <v>3</v>
      </c>
      <c r="S439" s="19">
        <v>4</v>
      </c>
      <c r="T439" s="19">
        <v>3</v>
      </c>
      <c r="U439" s="19">
        <v>3</v>
      </c>
      <c r="V439" s="19">
        <v>3</v>
      </c>
      <c r="W439" s="19">
        <v>3</v>
      </c>
    </row>
    <row r="440" spans="2:23" ht="18" customHeight="1" x14ac:dyDescent="0.35">
      <c r="B440" s="12" t="s">
        <v>97</v>
      </c>
      <c r="C440" s="13" t="s">
        <v>98</v>
      </c>
      <c r="D440" s="19" t="s">
        <v>99</v>
      </c>
      <c r="E440" s="19">
        <v>4</v>
      </c>
      <c r="F440" s="19">
        <v>4</v>
      </c>
      <c r="G440" s="19">
        <v>3</v>
      </c>
      <c r="H440" s="19">
        <v>3</v>
      </c>
      <c r="I440" s="19">
        <v>3</v>
      </c>
      <c r="J440" s="19">
        <v>3</v>
      </c>
      <c r="K440" s="19">
        <v>3</v>
      </c>
      <c r="L440" s="19">
        <v>3</v>
      </c>
      <c r="M440" s="19">
        <v>3</v>
      </c>
      <c r="N440" s="19">
        <v>3</v>
      </c>
      <c r="O440" s="19">
        <v>3</v>
      </c>
      <c r="P440" s="19">
        <v>3</v>
      </c>
      <c r="Q440" s="19">
        <v>3</v>
      </c>
      <c r="R440" s="19">
        <v>3</v>
      </c>
      <c r="S440" s="19">
        <v>3</v>
      </c>
      <c r="T440" s="19">
        <v>3</v>
      </c>
      <c r="U440" s="19">
        <v>3</v>
      </c>
      <c r="V440" s="19">
        <v>3</v>
      </c>
      <c r="W440" s="19">
        <v>4</v>
      </c>
    </row>
    <row r="441" spans="2:23" ht="18" customHeight="1" x14ac:dyDescent="0.35">
      <c r="B441" s="21" t="s">
        <v>100</v>
      </c>
      <c r="C441" s="22" t="s">
        <v>101</v>
      </c>
      <c r="D441" s="23" t="s">
        <v>102</v>
      </c>
      <c r="E441" s="23" t="s">
        <v>53</v>
      </c>
      <c r="F441" s="23" t="s">
        <v>53</v>
      </c>
      <c r="G441" s="23" t="s">
        <v>53</v>
      </c>
      <c r="H441" s="23" t="s">
        <v>53</v>
      </c>
      <c r="I441" s="23" t="s">
        <v>53</v>
      </c>
      <c r="J441" s="23" t="s">
        <v>53</v>
      </c>
      <c r="K441" s="23" t="s">
        <v>53</v>
      </c>
      <c r="L441" s="23" t="s">
        <v>53</v>
      </c>
      <c r="M441" s="23" t="s">
        <v>53</v>
      </c>
      <c r="N441" s="23" t="s">
        <v>53</v>
      </c>
      <c r="O441" s="23" t="s">
        <v>53</v>
      </c>
      <c r="P441" s="23" t="s">
        <v>53</v>
      </c>
      <c r="Q441" s="23" t="s">
        <v>53</v>
      </c>
      <c r="R441" s="23" t="s">
        <v>53</v>
      </c>
      <c r="S441" s="23" t="s">
        <v>53</v>
      </c>
      <c r="T441" s="23" t="s">
        <v>53</v>
      </c>
      <c r="U441" s="23" t="s">
        <v>53</v>
      </c>
      <c r="V441" s="23" t="s">
        <v>53</v>
      </c>
      <c r="W441" s="23" t="s">
        <v>53</v>
      </c>
    </row>
    <row r="442" spans="2:23" ht="18" customHeight="1" x14ac:dyDescent="0.35">
      <c r="B442" s="12" t="s">
        <v>104</v>
      </c>
      <c r="C442" s="13" t="s">
        <v>105</v>
      </c>
      <c r="D442" s="19" t="s">
        <v>106</v>
      </c>
      <c r="E442" s="19">
        <v>5</v>
      </c>
      <c r="F442" s="19">
        <v>5</v>
      </c>
      <c r="G442" s="19">
        <v>5</v>
      </c>
      <c r="H442" s="19">
        <v>6</v>
      </c>
      <c r="I442" s="19">
        <v>6</v>
      </c>
      <c r="J442" s="19">
        <v>6</v>
      </c>
      <c r="K442" s="19">
        <v>5</v>
      </c>
      <c r="L442" s="19">
        <v>6</v>
      </c>
      <c r="M442" s="19">
        <v>7</v>
      </c>
      <c r="N442" s="19">
        <v>6</v>
      </c>
      <c r="O442" s="19">
        <v>6</v>
      </c>
      <c r="P442" s="19">
        <v>6</v>
      </c>
      <c r="Q442" s="19">
        <v>5</v>
      </c>
      <c r="R442" s="19">
        <v>5</v>
      </c>
      <c r="S442" s="19">
        <v>6</v>
      </c>
      <c r="T442" s="19">
        <v>4</v>
      </c>
      <c r="U442" s="19">
        <v>4</v>
      </c>
      <c r="V442" s="19">
        <v>3</v>
      </c>
      <c r="W442" s="19">
        <v>2</v>
      </c>
    </row>
    <row r="443" spans="2:23" ht="18" customHeight="1" x14ac:dyDescent="0.35">
      <c r="B443" s="12" t="s">
        <v>107</v>
      </c>
      <c r="C443" s="13" t="s">
        <v>109</v>
      </c>
      <c r="D443" s="19" t="s">
        <v>108</v>
      </c>
      <c r="E443" s="19">
        <v>4</v>
      </c>
      <c r="F443" s="19">
        <v>4</v>
      </c>
      <c r="G443" s="19">
        <v>5</v>
      </c>
      <c r="H443" s="19">
        <v>5</v>
      </c>
      <c r="I443" s="19">
        <v>5</v>
      </c>
      <c r="J443" s="19">
        <v>6</v>
      </c>
      <c r="K443" s="19">
        <v>6</v>
      </c>
      <c r="L443" s="19">
        <v>6</v>
      </c>
      <c r="M443" s="19">
        <v>7</v>
      </c>
      <c r="N443" s="19">
        <v>6</v>
      </c>
      <c r="O443" s="19">
        <v>6</v>
      </c>
      <c r="P443" s="19">
        <v>5</v>
      </c>
      <c r="Q443" s="19">
        <v>4</v>
      </c>
      <c r="R443" s="19">
        <v>4</v>
      </c>
      <c r="S443" s="19">
        <v>5</v>
      </c>
      <c r="T443" s="19">
        <v>3</v>
      </c>
      <c r="U443" s="19">
        <v>4</v>
      </c>
      <c r="V443" s="19">
        <v>3</v>
      </c>
      <c r="W443" s="19">
        <v>2</v>
      </c>
    </row>
    <row r="444" spans="2:23" ht="18" customHeight="1" x14ac:dyDescent="0.35">
      <c r="B444" s="12" t="s">
        <v>110</v>
      </c>
      <c r="C444" s="13" t="s">
        <v>111</v>
      </c>
      <c r="D444" s="19" t="s">
        <v>112</v>
      </c>
      <c r="E444" s="19">
        <v>6</v>
      </c>
      <c r="F444" s="19">
        <v>6</v>
      </c>
      <c r="G444" s="19">
        <v>7</v>
      </c>
      <c r="H444" s="19">
        <v>7</v>
      </c>
      <c r="I444" s="19">
        <v>7</v>
      </c>
      <c r="J444" s="19">
        <v>7</v>
      </c>
      <c r="K444" s="19">
        <v>7</v>
      </c>
      <c r="L444" s="19">
        <v>7</v>
      </c>
      <c r="M444" s="19">
        <v>8</v>
      </c>
      <c r="N444" s="19">
        <v>6</v>
      </c>
      <c r="O444" s="19">
        <v>6</v>
      </c>
      <c r="P444" s="19">
        <v>6</v>
      </c>
      <c r="Q444" s="19">
        <v>5</v>
      </c>
      <c r="R444" s="19">
        <v>5</v>
      </c>
      <c r="S444" s="19">
        <v>6</v>
      </c>
      <c r="T444" s="19">
        <v>5</v>
      </c>
      <c r="U444" s="19">
        <v>5</v>
      </c>
      <c r="V444" s="19">
        <v>5</v>
      </c>
      <c r="W444" s="19">
        <v>4</v>
      </c>
    </row>
    <row r="445" spans="2:23" ht="18" customHeight="1" x14ac:dyDescent="0.35">
      <c r="B445" s="12" t="s">
        <v>113</v>
      </c>
      <c r="C445" s="13" t="s">
        <v>114</v>
      </c>
      <c r="D445" s="19" t="s">
        <v>115</v>
      </c>
      <c r="E445" s="19" t="s">
        <v>53</v>
      </c>
      <c r="F445" s="19" t="s">
        <v>53</v>
      </c>
      <c r="G445" s="19" t="s">
        <v>53</v>
      </c>
      <c r="H445" s="19" t="s">
        <v>53</v>
      </c>
      <c r="I445" s="19" t="s">
        <v>53</v>
      </c>
      <c r="J445" s="19" t="s">
        <v>53</v>
      </c>
      <c r="K445" s="19" t="s">
        <v>53</v>
      </c>
      <c r="L445" s="19" t="s">
        <v>53</v>
      </c>
      <c r="M445" s="19" t="s">
        <v>53</v>
      </c>
      <c r="N445" s="19" t="s">
        <v>53</v>
      </c>
      <c r="O445" s="19" t="s">
        <v>53</v>
      </c>
      <c r="P445" s="19" t="s">
        <v>53</v>
      </c>
      <c r="Q445" s="19" t="s">
        <v>53</v>
      </c>
      <c r="R445" s="19" t="s">
        <v>53</v>
      </c>
      <c r="S445" s="19" t="s">
        <v>53</v>
      </c>
      <c r="T445" s="19" t="s">
        <v>53</v>
      </c>
      <c r="U445" s="19" t="s">
        <v>53</v>
      </c>
      <c r="V445" s="19" t="s">
        <v>53</v>
      </c>
      <c r="W445" s="19" t="s">
        <v>53</v>
      </c>
    </row>
    <row r="446" spans="2:23" ht="18" customHeight="1" x14ac:dyDescent="0.35">
      <c r="B446" s="12" t="s">
        <v>116</v>
      </c>
      <c r="C446" s="13" t="s">
        <v>118</v>
      </c>
      <c r="D446" s="19" t="s">
        <v>117</v>
      </c>
      <c r="E446" s="19">
        <v>6</v>
      </c>
      <c r="F446" s="19">
        <v>7</v>
      </c>
      <c r="G446" s="19">
        <v>7</v>
      </c>
      <c r="H446" s="19">
        <v>7</v>
      </c>
      <c r="I446" s="19">
        <v>8</v>
      </c>
      <c r="J446" s="19">
        <v>8</v>
      </c>
      <c r="K446" s="19">
        <v>8</v>
      </c>
      <c r="L446" s="19">
        <v>8</v>
      </c>
      <c r="M446" s="19">
        <v>10</v>
      </c>
      <c r="N446" s="19">
        <v>7</v>
      </c>
      <c r="O446" s="19">
        <v>8</v>
      </c>
      <c r="P446" s="19">
        <v>7</v>
      </c>
      <c r="Q446" s="19">
        <v>6</v>
      </c>
      <c r="R446" s="19">
        <v>7</v>
      </c>
      <c r="S446" s="19">
        <v>8</v>
      </c>
      <c r="T446" s="19">
        <v>5</v>
      </c>
      <c r="U446" s="19">
        <v>6</v>
      </c>
      <c r="V446" s="19">
        <v>4</v>
      </c>
      <c r="W446" s="19">
        <v>2</v>
      </c>
    </row>
    <row r="447" spans="2:23" ht="18" customHeight="1" x14ac:dyDescent="0.35">
      <c r="B447" s="12" t="s">
        <v>120</v>
      </c>
      <c r="C447" s="13" t="s">
        <v>122</v>
      </c>
      <c r="D447" s="19" t="s">
        <v>121</v>
      </c>
      <c r="E447" s="19">
        <v>3</v>
      </c>
      <c r="F447" s="19">
        <v>4</v>
      </c>
      <c r="G447" s="19">
        <v>4</v>
      </c>
      <c r="H447" s="19">
        <v>4</v>
      </c>
      <c r="I447" s="19">
        <v>4</v>
      </c>
      <c r="J447" s="19">
        <v>5</v>
      </c>
      <c r="K447" s="19">
        <v>5</v>
      </c>
      <c r="L447" s="19">
        <v>5</v>
      </c>
      <c r="M447" s="19">
        <v>5</v>
      </c>
      <c r="N447" s="19">
        <v>5</v>
      </c>
      <c r="O447" s="19">
        <v>5</v>
      </c>
      <c r="P447" s="19">
        <v>5</v>
      </c>
      <c r="Q447" s="19">
        <v>5</v>
      </c>
      <c r="R447" s="19">
        <v>5</v>
      </c>
      <c r="S447" s="19">
        <v>5</v>
      </c>
      <c r="T447" s="19">
        <v>4</v>
      </c>
      <c r="U447" s="19">
        <v>5</v>
      </c>
      <c r="V447" s="19">
        <v>4</v>
      </c>
      <c r="W447" s="19">
        <v>3</v>
      </c>
    </row>
    <row r="448" spans="2:23" ht="18" customHeight="1" x14ac:dyDescent="0.35">
      <c r="B448" s="12" t="s">
        <v>123</v>
      </c>
      <c r="C448" s="13" t="s">
        <v>125</v>
      </c>
      <c r="D448" s="19" t="s">
        <v>124</v>
      </c>
      <c r="E448" s="19" t="s">
        <v>53</v>
      </c>
      <c r="F448" s="19" t="s">
        <v>53</v>
      </c>
      <c r="G448" s="19" t="s">
        <v>53</v>
      </c>
      <c r="H448" s="19" t="s">
        <v>53</v>
      </c>
      <c r="I448" s="19" t="s">
        <v>53</v>
      </c>
      <c r="J448" s="19" t="s">
        <v>53</v>
      </c>
      <c r="K448" s="19" t="s">
        <v>53</v>
      </c>
      <c r="L448" s="19" t="s">
        <v>53</v>
      </c>
      <c r="M448" s="19" t="s">
        <v>53</v>
      </c>
      <c r="N448" s="19" t="s">
        <v>53</v>
      </c>
      <c r="O448" s="19" t="s">
        <v>53</v>
      </c>
      <c r="P448" s="19" t="s">
        <v>53</v>
      </c>
      <c r="Q448" s="19" t="s">
        <v>53</v>
      </c>
      <c r="R448" s="19" t="s">
        <v>53</v>
      </c>
      <c r="S448" s="19" t="s">
        <v>53</v>
      </c>
      <c r="T448" s="19" t="s">
        <v>53</v>
      </c>
      <c r="U448" s="19" t="s">
        <v>53</v>
      </c>
      <c r="V448" s="19" t="s">
        <v>53</v>
      </c>
      <c r="W448" s="19" t="s">
        <v>53</v>
      </c>
    </row>
    <row r="449" spans="2:23" ht="18" customHeight="1" x14ac:dyDescent="0.35">
      <c r="B449" s="12" t="s">
        <v>126</v>
      </c>
      <c r="C449" s="13" t="s">
        <v>128</v>
      </c>
      <c r="D449" s="19" t="s">
        <v>127</v>
      </c>
      <c r="E449" s="19" t="s">
        <v>53</v>
      </c>
      <c r="F449" s="19" t="s">
        <v>53</v>
      </c>
      <c r="G449" s="19" t="s">
        <v>53</v>
      </c>
      <c r="H449" s="19" t="s">
        <v>53</v>
      </c>
      <c r="I449" s="19" t="s">
        <v>53</v>
      </c>
      <c r="J449" s="19" t="s">
        <v>53</v>
      </c>
      <c r="K449" s="19" t="s">
        <v>53</v>
      </c>
      <c r="L449" s="19" t="s">
        <v>53</v>
      </c>
      <c r="M449" s="19" t="s">
        <v>53</v>
      </c>
      <c r="N449" s="19" t="s">
        <v>53</v>
      </c>
      <c r="O449" s="19" t="s">
        <v>53</v>
      </c>
      <c r="P449" s="19" t="s">
        <v>53</v>
      </c>
      <c r="Q449" s="19" t="s">
        <v>53</v>
      </c>
      <c r="R449" s="19" t="s">
        <v>53</v>
      </c>
      <c r="S449" s="19" t="s">
        <v>53</v>
      </c>
      <c r="T449" s="19" t="s">
        <v>53</v>
      </c>
      <c r="U449" s="19" t="s">
        <v>53</v>
      </c>
      <c r="V449" s="19" t="s">
        <v>53</v>
      </c>
      <c r="W449" s="19" t="s">
        <v>53</v>
      </c>
    </row>
    <row r="450" spans="2:23" ht="18" customHeight="1" x14ac:dyDescent="0.35">
      <c r="B450" s="12" t="s">
        <v>129</v>
      </c>
      <c r="C450" s="13" t="s">
        <v>130</v>
      </c>
      <c r="D450" s="19" t="s">
        <v>131</v>
      </c>
      <c r="E450" s="19">
        <v>4</v>
      </c>
      <c r="F450" s="19">
        <v>4</v>
      </c>
      <c r="G450" s="19">
        <v>4</v>
      </c>
      <c r="H450" s="19">
        <v>4</v>
      </c>
      <c r="I450" s="19">
        <v>3</v>
      </c>
      <c r="J450" s="19">
        <v>3</v>
      </c>
      <c r="K450" s="19">
        <v>3</v>
      </c>
      <c r="L450" s="19">
        <v>3</v>
      </c>
      <c r="M450" s="19">
        <v>2</v>
      </c>
      <c r="N450" s="19">
        <v>3</v>
      </c>
      <c r="O450" s="19">
        <v>3</v>
      </c>
      <c r="P450" s="19">
        <v>3</v>
      </c>
      <c r="Q450" s="19">
        <v>3</v>
      </c>
      <c r="R450" s="19">
        <v>3</v>
      </c>
      <c r="S450" s="19">
        <v>2</v>
      </c>
      <c r="T450" s="19">
        <v>4</v>
      </c>
      <c r="U450" s="19">
        <v>3</v>
      </c>
      <c r="V450" s="19">
        <v>4</v>
      </c>
      <c r="W450" s="19">
        <v>4</v>
      </c>
    </row>
    <row r="451" spans="2:23" ht="18" customHeight="1" x14ac:dyDescent="0.35">
      <c r="B451" s="24" t="s">
        <v>178</v>
      </c>
      <c r="C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7" t="s">
        <v>179</v>
      </c>
    </row>
    <row r="452" spans="2:23" ht="18" customHeight="1" x14ac:dyDescent="0.35">
      <c r="B452" s="7" t="s">
        <v>3</v>
      </c>
      <c r="C452" s="8" t="s">
        <v>4</v>
      </c>
      <c r="D452" s="7" t="s">
        <v>24</v>
      </c>
      <c r="E452" s="9" t="s">
        <v>7</v>
      </c>
      <c r="F452" s="10" t="s">
        <v>8</v>
      </c>
      <c r="G452" s="10" t="s">
        <v>9</v>
      </c>
      <c r="H452" s="11" t="s">
        <v>10</v>
      </c>
      <c r="I452" s="11" t="s">
        <v>11</v>
      </c>
      <c r="J452" s="10" t="s">
        <v>12</v>
      </c>
      <c r="K452" s="10" t="s">
        <v>13</v>
      </c>
      <c r="L452" s="10" t="s">
        <v>14</v>
      </c>
      <c r="M452" s="10" t="s">
        <v>15</v>
      </c>
      <c r="N452" s="10" t="s">
        <v>16</v>
      </c>
      <c r="O452" s="10" t="s">
        <v>17</v>
      </c>
      <c r="P452" s="10" t="s">
        <v>18</v>
      </c>
      <c r="Q452" s="10" t="s">
        <v>19</v>
      </c>
      <c r="R452" s="10" t="s">
        <v>20</v>
      </c>
      <c r="S452" s="10" t="s">
        <v>21</v>
      </c>
      <c r="T452" s="10" t="s">
        <v>22</v>
      </c>
      <c r="U452" s="10" t="s">
        <v>23</v>
      </c>
      <c r="V452" s="10">
        <v>7</v>
      </c>
      <c r="W452" s="10">
        <v>8</v>
      </c>
    </row>
    <row r="453" spans="2:23" ht="18" customHeight="1" x14ac:dyDescent="0.35">
      <c r="B453" s="12" t="s">
        <v>133</v>
      </c>
      <c r="C453" s="13" t="s">
        <v>134</v>
      </c>
      <c r="D453" s="19" t="s">
        <v>135</v>
      </c>
      <c r="E453" s="19">
        <v>10</v>
      </c>
      <c r="F453" s="19">
        <v>11</v>
      </c>
      <c r="G453" s="19">
        <v>13</v>
      </c>
      <c r="H453" s="19">
        <v>12</v>
      </c>
      <c r="I453" s="19">
        <v>13</v>
      </c>
      <c r="J453" s="19">
        <v>16</v>
      </c>
      <c r="K453" s="19">
        <v>15</v>
      </c>
      <c r="L453" s="19">
        <v>21</v>
      </c>
      <c r="M453" s="19">
        <v>22</v>
      </c>
      <c r="N453" s="19">
        <v>15</v>
      </c>
      <c r="O453" s="19">
        <v>19</v>
      </c>
      <c r="P453" s="19">
        <v>15</v>
      </c>
      <c r="Q453" s="19">
        <v>14</v>
      </c>
      <c r="R453" s="19">
        <v>17</v>
      </c>
      <c r="S453" s="19">
        <v>16</v>
      </c>
      <c r="T453" s="19">
        <v>13</v>
      </c>
      <c r="U453" s="19">
        <v>16</v>
      </c>
      <c r="V453" s="19">
        <v>12</v>
      </c>
      <c r="W453" s="19">
        <v>10</v>
      </c>
    </row>
    <row r="454" spans="2:23" ht="18" customHeight="1" x14ac:dyDescent="0.35">
      <c r="B454" s="12" t="s">
        <v>137</v>
      </c>
      <c r="C454" s="13" t="s">
        <v>138</v>
      </c>
      <c r="D454" s="19" t="s">
        <v>139</v>
      </c>
      <c r="E454" s="19">
        <v>7</v>
      </c>
      <c r="F454" s="19">
        <v>12</v>
      </c>
      <c r="G454" s="19">
        <v>12</v>
      </c>
      <c r="H454" s="19">
        <v>13</v>
      </c>
      <c r="I454" s="19">
        <v>13</v>
      </c>
      <c r="J454" s="19">
        <v>15</v>
      </c>
      <c r="K454" s="19">
        <v>14</v>
      </c>
      <c r="L454" s="19">
        <v>16</v>
      </c>
      <c r="M454" s="19">
        <v>13</v>
      </c>
      <c r="N454" s="19">
        <v>12</v>
      </c>
      <c r="O454" s="19">
        <v>16</v>
      </c>
      <c r="P454" s="19">
        <v>16</v>
      </c>
      <c r="Q454" s="19">
        <v>10</v>
      </c>
      <c r="R454" s="19">
        <v>14</v>
      </c>
      <c r="S454" s="19">
        <v>18</v>
      </c>
      <c r="T454" s="19">
        <v>16</v>
      </c>
      <c r="U454" s="19">
        <v>13</v>
      </c>
      <c r="V454" s="19">
        <v>14</v>
      </c>
      <c r="W454" s="19">
        <v>14</v>
      </c>
    </row>
    <row r="455" spans="2:23" ht="18" customHeight="1" x14ac:dyDescent="0.35">
      <c r="B455" s="12" t="s">
        <v>140</v>
      </c>
      <c r="C455" s="13" t="s">
        <v>141</v>
      </c>
      <c r="D455" s="19" t="s">
        <v>142</v>
      </c>
      <c r="E455" s="19">
        <v>18</v>
      </c>
      <c r="F455" s="19">
        <v>22</v>
      </c>
      <c r="G455" s="19">
        <v>32</v>
      </c>
      <c r="H455" s="19">
        <v>23</v>
      </c>
      <c r="I455" s="19">
        <v>25</v>
      </c>
      <c r="J455" s="19">
        <v>31</v>
      </c>
      <c r="K455" s="19">
        <v>26</v>
      </c>
      <c r="L455" s="19">
        <v>26</v>
      </c>
      <c r="M455" s="19">
        <v>20</v>
      </c>
      <c r="N455" s="19">
        <v>23</v>
      </c>
      <c r="O455" s="19">
        <v>31</v>
      </c>
      <c r="P455" s="19">
        <v>24</v>
      </c>
      <c r="Q455" s="19">
        <v>20</v>
      </c>
      <c r="R455" s="19">
        <v>31</v>
      </c>
      <c r="S455" s="19">
        <v>12</v>
      </c>
      <c r="T455" s="19">
        <v>18</v>
      </c>
      <c r="U455" s="19">
        <v>27</v>
      </c>
      <c r="V455" s="19">
        <v>16</v>
      </c>
      <c r="W455" s="19">
        <v>9</v>
      </c>
    </row>
    <row r="456" spans="2:23" ht="18" customHeight="1" x14ac:dyDescent="0.35">
      <c r="B456" s="12" t="s">
        <v>143</v>
      </c>
      <c r="C456" s="13" t="s">
        <v>144</v>
      </c>
      <c r="D456" s="19" t="s">
        <v>145</v>
      </c>
      <c r="E456" s="19">
        <v>7</v>
      </c>
      <c r="F456" s="19">
        <v>13</v>
      </c>
      <c r="G456" s="19">
        <v>16</v>
      </c>
      <c r="H456" s="19">
        <v>12</v>
      </c>
      <c r="I456" s="19">
        <v>18</v>
      </c>
      <c r="J456" s="19">
        <v>17</v>
      </c>
      <c r="K456" s="19">
        <v>17</v>
      </c>
      <c r="L456" s="19">
        <v>18</v>
      </c>
      <c r="M456" s="19">
        <v>13</v>
      </c>
      <c r="N456" s="19">
        <v>12</v>
      </c>
      <c r="O456" s="19">
        <v>17</v>
      </c>
      <c r="P456" s="19">
        <v>17</v>
      </c>
      <c r="Q456" s="19">
        <v>10</v>
      </c>
      <c r="R456" s="19">
        <v>15</v>
      </c>
      <c r="S456" s="19">
        <v>13</v>
      </c>
      <c r="T456" s="19">
        <v>14</v>
      </c>
      <c r="U456" s="19">
        <v>10</v>
      </c>
      <c r="V456" s="19">
        <v>16</v>
      </c>
      <c r="W456" s="19">
        <v>17</v>
      </c>
    </row>
    <row r="457" spans="2:23" ht="18" customHeight="1" x14ac:dyDescent="0.35">
      <c r="B457" s="12" t="s">
        <v>146</v>
      </c>
      <c r="C457" s="13" t="s">
        <v>147</v>
      </c>
      <c r="D457" s="19" t="s">
        <v>148</v>
      </c>
      <c r="E457" s="19">
        <v>16</v>
      </c>
      <c r="F457" s="19">
        <v>16</v>
      </c>
      <c r="G457" s="19">
        <v>18</v>
      </c>
      <c r="H457" s="19">
        <v>17</v>
      </c>
      <c r="I457" s="19">
        <v>19</v>
      </c>
      <c r="J457" s="19">
        <v>21</v>
      </c>
      <c r="K457" s="19">
        <v>21</v>
      </c>
      <c r="L457" s="19">
        <v>23</v>
      </c>
      <c r="M457" s="19">
        <v>26</v>
      </c>
      <c r="N457" s="19">
        <v>22</v>
      </c>
      <c r="O457" s="19">
        <v>24</v>
      </c>
      <c r="P457" s="19">
        <v>24</v>
      </c>
      <c r="Q457" s="19">
        <v>23</v>
      </c>
      <c r="R457" s="19">
        <v>24</v>
      </c>
      <c r="S457" s="19">
        <v>24</v>
      </c>
      <c r="T457" s="19">
        <v>20</v>
      </c>
      <c r="U457" s="19">
        <v>22</v>
      </c>
      <c r="V457" s="19">
        <v>19</v>
      </c>
      <c r="W457" s="19">
        <v>19</v>
      </c>
    </row>
    <row r="458" spans="2:23" ht="18" customHeight="1" x14ac:dyDescent="0.35">
      <c r="B458" s="12" t="s">
        <v>150</v>
      </c>
      <c r="C458" s="13" t="s">
        <v>151</v>
      </c>
      <c r="D458" s="19" t="s">
        <v>152</v>
      </c>
      <c r="E458" s="19">
        <v>36</v>
      </c>
      <c r="F458" s="19">
        <v>9</v>
      </c>
      <c r="G458" s="19">
        <v>46</v>
      </c>
      <c r="H458" s="19">
        <v>21</v>
      </c>
      <c r="I458" s="19">
        <v>36</v>
      </c>
      <c r="J458" s="19">
        <v>32</v>
      </c>
      <c r="K458" s="19">
        <v>39</v>
      </c>
      <c r="L458" s="19">
        <v>62</v>
      </c>
      <c r="M458" s="19">
        <v>39</v>
      </c>
      <c r="N458" s="19">
        <v>24</v>
      </c>
      <c r="O458" s="19">
        <v>37</v>
      </c>
      <c r="P458" s="19">
        <v>22</v>
      </c>
      <c r="Q458" s="19">
        <v>20</v>
      </c>
      <c r="R458" s="19">
        <v>28</v>
      </c>
      <c r="S458" s="19">
        <v>13</v>
      </c>
      <c r="T458" s="19">
        <v>16</v>
      </c>
      <c r="U458" s="19">
        <v>31</v>
      </c>
      <c r="V458" s="19">
        <v>3</v>
      </c>
      <c r="W458" s="19">
        <v>4</v>
      </c>
    </row>
    <row r="459" spans="2:23" ht="18" customHeight="1" x14ac:dyDescent="0.35">
      <c r="B459" s="12" t="s">
        <v>153</v>
      </c>
      <c r="C459" s="13" t="s">
        <v>154</v>
      </c>
      <c r="D459" s="19" t="s">
        <v>155</v>
      </c>
      <c r="E459" s="19">
        <v>5</v>
      </c>
      <c r="F459" s="19">
        <v>5</v>
      </c>
      <c r="G459" s="19">
        <v>6</v>
      </c>
      <c r="H459" s="19">
        <v>5</v>
      </c>
      <c r="I459" s="19">
        <v>6</v>
      </c>
      <c r="J459" s="19">
        <v>6</v>
      </c>
      <c r="K459" s="19">
        <v>7</v>
      </c>
      <c r="L459" s="19">
        <v>7</v>
      </c>
      <c r="M459" s="19">
        <v>8</v>
      </c>
      <c r="N459" s="19">
        <v>7</v>
      </c>
      <c r="O459" s="19">
        <v>7</v>
      </c>
      <c r="P459" s="19">
        <v>8</v>
      </c>
      <c r="Q459" s="19">
        <v>7</v>
      </c>
      <c r="R459" s="19">
        <v>7</v>
      </c>
      <c r="S459" s="19">
        <v>8</v>
      </c>
      <c r="T459" s="19">
        <v>7</v>
      </c>
      <c r="U459" s="19">
        <v>7</v>
      </c>
      <c r="V459" s="19">
        <v>7</v>
      </c>
      <c r="W459" s="19">
        <v>6</v>
      </c>
    </row>
    <row r="460" spans="2:23" ht="18" customHeight="1" x14ac:dyDescent="0.35">
      <c r="B460" s="12" t="s">
        <v>156</v>
      </c>
      <c r="C460" s="13" t="s">
        <v>157</v>
      </c>
      <c r="D460" s="19" t="s">
        <v>158</v>
      </c>
      <c r="E460" s="19">
        <v>7</v>
      </c>
      <c r="F460" s="19">
        <v>2</v>
      </c>
      <c r="G460" s="19">
        <v>11</v>
      </c>
      <c r="H460" s="19">
        <v>5</v>
      </c>
      <c r="I460" s="19">
        <v>17</v>
      </c>
      <c r="J460" s="19">
        <v>28</v>
      </c>
      <c r="K460" s="19">
        <v>23</v>
      </c>
      <c r="L460" s="19">
        <v>27</v>
      </c>
      <c r="M460" s="19">
        <v>63</v>
      </c>
      <c r="N460" s="19">
        <v>21</v>
      </c>
      <c r="O460" s="19">
        <v>44</v>
      </c>
      <c r="P460" s="19">
        <v>48</v>
      </c>
      <c r="Q460" s="19">
        <v>37</v>
      </c>
      <c r="R460" s="19">
        <v>60</v>
      </c>
      <c r="S460" s="19">
        <v>38</v>
      </c>
      <c r="T460" s="19">
        <v>31</v>
      </c>
      <c r="U460" s="19">
        <v>50</v>
      </c>
      <c r="V460" s="19">
        <v>47</v>
      </c>
      <c r="W460" s="19">
        <v>21</v>
      </c>
    </row>
    <row r="464" spans="2:23" ht="18" customHeight="1" x14ac:dyDescent="0.35">
      <c r="B464" s="29" t="s">
        <v>180</v>
      </c>
    </row>
    <row r="465" spans="2:23" ht="18" customHeight="1" x14ac:dyDescent="0.35">
      <c r="B465" s="4" t="s">
        <v>182</v>
      </c>
      <c r="D465" s="5"/>
      <c r="E465" s="3" t="s">
        <v>5</v>
      </c>
      <c r="F465" s="6"/>
      <c r="G465" s="6"/>
      <c r="H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2:23" ht="18" customHeight="1" x14ac:dyDescent="0.35">
      <c r="B466" s="7" t="s">
        <v>3</v>
      </c>
      <c r="C466" s="8" t="s">
        <v>6</v>
      </c>
      <c r="D466" s="7" t="s">
        <v>24</v>
      </c>
      <c r="E466" s="9" t="s">
        <v>7</v>
      </c>
      <c r="F466" s="10" t="s">
        <v>8</v>
      </c>
      <c r="G466" s="10" t="s">
        <v>9</v>
      </c>
      <c r="H466" s="11" t="s">
        <v>10</v>
      </c>
      <c r="I466" s="11" t="s">
        <v>11</v>
      </c>
      <c r="J466" s="10" t="s">
        <v>12</v>
      </c>
      <c r="K466" s="10" t="s">
        <v>13</v>
      </c>
      <c r="L466" s="10" t="s">
        <v>14</v>
      </c>
      <c r="M466" s="10" t="s">
        <v>15</v>
      </c>
      <c r="N466" s="10" t="s">
        <v>16</v>
      </c>
      <c r="O466" s="10" t="s">
        <v>17</v>
      </c>
      <c r="P466" s="10" t="s">
        <v>18</v>
      </c>
      <c r="Q466" s="10" t="s">
        <v>19</v>
      </c>
      <c r="R466" s="10" t="s">
        <v>20</v>
      </c>
      <c r="S466" s="10" t="s">
        <v>21</v>
      </c>
      <c r="T466" s="10" t="s">
        <v>22</v>
      </c>
      <c r="U466" s="10" t="s">
        <v>23</v>
      </c>
      <c r="V466" s="10">
        <v>7</v>
      </c>
      <c r="W466" s="10">
        <v>8</v>
      </c>
    </row>
    <row r="467" spans="2:23" ht="18" customHeight="1" x14ac:dyDescent="0.35">
      <c r="B467" s="12" t="s">
        <v>25</v>
      </c>
      <c r="C467" s="13" t="s">
        <v>27</v>
      </c>
      <c r="D467" s="14" t="s">
        <v>26</v>
      </c>
      <c r="E467" s="15" t="s">
        <v>28</v>
      </c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7"/>
    </row>
    <row r="468" spans="2:23" ht="18" customHeight="1" x14ac:dyDescent="0.35">
      <c r="B468" s="12" t="s">
        <v>30</v>
      </c>
      <c r="C468" s="13" t="s">
        <v>32</v>
      </c>
      <c r="D468" s="19" t="s">
        <v>31</v>
      </c>
      <c r="E468" s="20">
        <v>14</v>
      </c>
      <c r="F468" s="20">
        <v>14</v>
      </c>
      <c r="G468" s="20">
        <v>1</v>
      </c>
      <c r="H468" s="20">
        <v>12</v>
      </c>
      <c r="I468" s="20">
        <v>1</v>
      </c>
      <c r="J468" s="20">
        <v>9</v>
      </c>
      <c r="K468" s="20">
        <v>27</v>
      </c>
      <c r="L468" s="20">
        <v>16</v>
      </c>
      <c r="M468" s="20">
        <v>2</v>
      </c>
      <c r="N468" s="20">
        <v>37</v>
      </c>
      <c r="O468" s="20">
        <v>29</v>
      </c>
      <c r="P468" s="20">
        <v>39</v>
      </c>
      <c r="Q468" s="20">
        <v>44</v>
      </c>
      <c r="R468" s="20">
        <v>47</v>
      </c>
      <c r="S468" s="20">
        <v>50</v>
      </c>
      <c r="T468" s="20">
        <v>43</v>
      </c>
      <c r="U468" s="20">
        <v>52</v>
      </c>
      <c r="V468" s="20">
        <v>55</v>
      </c>
      <c r="W468" s="20">
        <v>74</v>
      </c>
    </row>
    <row r="469" spans="2:23" ht="18" customHeight="1" x14ac:dyDescent="0.35">
      <c r="B469" s="12" t="s">
        <v>33</v>
      </c>
      <c r="C469" s="13" t="s">
        <v>35</v>
      </c>
      <c r="D469" s="19" t="s">
        <v>34</v>
      </c>
      <c r="E469" s="19">
        <v>2</v>
      </c>
      <c r="F469" s="19">
        <v>2</v>
      </c>
      <c r="G469" s="19">
        <v>1</v>
      </c>
      <c r="H469" s="19">
        <v>2</v>
      </c>
      <c r="I469" s="19">
        <v>1</v>
      </c>
      <c r="J469" s="19">
        <v>3</v>
      </c>
      <c r="K469" s="19">
        <v>31</v>
      </c>
      <c r="L469" s="19">
        <v>3</v>
      </c>
      <c r="M469" s="19">
        <v>1</v>
      </c>
      <c r="N469" s="19">
        <v>77</v>
      </c>
      <c r="O469" s="19">
        <v>14</v>
      </c>
      <c r="P469" s="19">
        <v>17</v>
      </c>
      <c r="Q469" s="19">
        <v>92</v>
      </c>
      <c r="R469" s="19">
        <v>25</v>
      </c>
      <c r="S469" s="19">
        <v>8</v>
      </c>
      <c r="T469" s="19">
        <v>95</v>
      </c>
      <c r="U469" s="19">
        <v>71</v>
      </c>
      <c r="V469" s="19">
        <v>69</v>
      </c>
      <c r="W469" s="19">
        <v>26</v>
      </c>
    </row>
    <row r="470" spans="2:23" ht="18" customHeight="1" x14ac:dyDescent="0.35">
      <c r="B470" s="12" t="s">
        <v>36</v>
      </c>
      <c r="C470" s="13" t="s">
        <v>38</v>
      </c>
      <c r="D470" s="19" t="s">
        <v>37</v>
      </c>
      <c r="E470" s="19">
        <v>13</v>
      </c>
      <c r="F470" s="19">
        <v>12</v>
      </c>
      <c r="G470" s="19">
        <v>10</v>
      </c>
      <c r="H470" s="19">
        <v>11</v>
      </c>
      <c r="I470" s="19">
        <v>10</v>
      </c>
      <c r="J470" s="19">
        <v>11</v>
      </c>
      <c r="K470" s="19">
        <v>18</v>
      </c>
      <c r="L470" s="19">
        <v>17</v>
      </c>
      <c r="M470" s="19">
        <v>7</v>
      </c>
      <c r="N470" s="19">
        <v>14</v>
      </c>
      <c r="O470" s="19">
        <v>19</v>
      </c>
      <c r="P470" s="19">
        <v>18</v>
      </c>
      <c r="Q470" s="19">
        <v>14</v>
      </c>
      <c r="R470" s="19">
        <v>20</v>
      </c>
      <c r="S470" s="19">
        <v>22</v>
      </c>
      <c r="T470" s="19">
        <v>10</v>
      </c>
      <c r="U470" s="19">
        <v>14</v>
      </c>
      <c r="V470" s="19">
        <v>12</v>
      </c>
      <c r="W470" s="19">
        <v>19</v>
      </c>
    </row>
    <row r="471" spans="2:23" ht="18" customHeight="1" x14ac:dyDescent="0.35">
      <c r="B471" s="12" t="s">
        <v>40</v>
      </c>
      <c r="C471" s="13" t="s">
        <v>42</v>
      </c>
      <c r="D471" s="19" t="s">
        <v>41</v>
      </c>
      <c r="E471" s="19">
        <v>19</v>
      </c>
      <c r="F471" s="19">
        <v>23</v>
      </c>
      <c r="G471" s="19">
        <v>13</v>
      </c>
      <c r="H471" s="19">
        <v>21</v>
      </c>
      <c r="I471" s="19">
        <v>7</v>
      </c>
      <c r="J471" s="19">
        <v>10</v>
      </c>
      <c r="K471" s="19">
        <v>15</v>
      </c>
      <c r="L471" s="19">
        <v>12</v>
      </c>
      <c r="M471" s="19">
        <v>3</v>
      </c>
      <c r="N471" s="19">
        <v>10</v>
      </c>
      <c r="O471" s="19">
        <v>12</v>
      </c>
      <c r="P471" s="19">
        <v>13</v>
      </c>
      <c r="Q471" s="19">
        <v>9</v>
      </c>
      <c r="R471" s="19">
        <v>12</v>
      </c>
      <c r="S471" s="19">
        <v>12</v>
      </c>
      <c r="T471" s="19">
        <v>7</v>
      </c>
      <c r="U471" s="19">
        <v>9</v>
      </c>
      <c r="V471" s="19">
        <v>9</v>
      </c>
      <c r="W471" s="19">
        <v>8</v>
      </c>
    </row>
    <row r="472" spans="2:23" ht="18" customHeight="1" x14ac:dyDescent="0.35">
      <c r="B472" s="12" t="s">
        <v>43</v>
      </c>
      <c r="C472" s="13" t="s">
        <v>44</v>
      </c>
      <c r="D472" s="19" t="s">
        <v>45</v>
      </c>
      <c r="E472" s="19">
        <v>7</v>
      </c>
      <c r="F472" s="19">
        <v>5</v>
      </c>
      <c r="G472" s="19">
        <v>8</v>
      </c>
      <c r="H472" s="19">
        <v>7</v>
      </c>
      <c r="I472" s="19">
        <v>6</v>
      </c>
      <c r="J472" s="19">
        <v>6</v>
      </c>
      <c r="K472" s="19">
        <v>2</v>
      </c>
      <c r="L472" s="19">
        <v>4</v>
      </c>
      <c r="M472" s="19">
        <v>2</v>
      </c>
      <c r="N472" s="19">
        <v>4</v>
      </c>
      <c r="O472" s="19">
        <v>1</v>
      </c>
      <c r="P472" s="19">
        <v>6</v>
      </c>
      <c r="Q472" s="19">
        <v>5</v>
      </c>
      <c r="R472" s="19">
        <v>1</v>
      </c>
      <c r="S472" s="19">
        <v>7</v>
      </c>
      <c r="T472" s="19">
        <v>3</v>
      </c>
      <c r="U472" s="19">
        <v>4</v>
      </c>
      <c r="V472" s="19">
        <v>4</v>
      </c>
      <c r="W472" s="19">
        <v>7</v>
      </c>
    </row>
    <row r="473" spans="2:23" ht="18" customHeight="1" x14ac:dyDescent="0.35">
      <c r="B473" s="12" t="s">
        <v>46</v>
      </c>
      <c r="C473" s="13" t="s">
        <v>48</v>
      </c>
      <c r="D473" s="13" t="s">
        <v>47</v>
      </c>
      <c r="E473" s="19" t="s">
        <v>53</v>
      </c>
      <c r="F473" s="19" t="s">
        <v>53</v>
      </c>
      <c r="G473" s="19" t="s">
        <v>53</v>
      </c>
      <c r="H473" s="19" t="s">
        <v>53</v>
      </c>
      <c r="I473" s="19" t="s">
        <v>53</v>
      </c>
      <c r="J473" s="19" t="s">
        <v>53</v>
      </c>
      <c r="K473" s="19" t="s">
        <v>53</v>
      </c>
      <c r="L473" s="19" t="s">
        <v>53</v>
      </c>
      <c r="M473" s="19" t="s">
        <v>53</v>
      </c>
      <c r="N473" s="19" t="s">
        <v>53</v>
      </c>
      <c r="O473" s="19" t="s">
        <v>53</v>
      </c>
      <c r="P473" s="19" t="s">
        <v>53</v>
      </c>
      <c r="Q473" s="19" t="s">
        <v>53</v>
      </c>
      <c r="R473" s="19" t="s">
        <v>53</v>
      </c>
      <c r="S473" s="19" t="s">
        <v>53</v>
      </c>
      <c r="T473" s="19" t="s">
        <v>53</v>
      </c>
      <c r="U473" s="19" t="s">
        <v>53</v>
      </c>
      <c r="V473" s="19" t="s">
        <v>53</v>
      </c>
      <c r="W473" s="19" t="s">
        <v>53</v>
      </c>
    </row>
    <row r="474" spans="2:23" ht="18" customHeight="1" x14ac:dyDescent="0.35">
      <c r="B474" s="12" t="s">
        <v>50</v>
      </c>
      <c r="C474" s="13" t="s">
        <v>52</v>
      </c>
      <c r="D474" s="19" t="s">
        <v>51</v>
      </c>
      <c r="E474" s="19" t="s">
        <v>53</v>
      </c>
      <c r="F474" s="19" t="s">
        <v>53</v>
      </c>
      <c r="G474" s="19" t="s">
        <v>53</v>
      </c>
      <c r="H474" s="19" t="s">
        <v>53</v>
      </c>
      <c r="I474" s="19" t="s">
        <v>53</v>
      </c>
      <c r="J474" s="19" t="s">
        <v>53</v>
      </c>
      <c r="K474" s="19">
        <v>16</v>
      </c>
      <c r="L474" s="19">
        <v>3</v>
      </c>
      <c r="M474" s="19">
        <v>1</v>
      </c>
      <c r="N474" s="19">
        <v>33</v>
      </c>
      <c r="O474" s="19">
        <v>17</v>
      </c>
      <c r="P474" s="19">
        <v>22</v>
      </c>
      <c r="Q474" s="19">
        <v>41</v>
      </c>
      <c r="R474" s="19">
        <v>31</v>
      </c>
      <c r="S474" s="19">
        <v>21</v>
      </c>
      <c r="T474" s="19">
        <v>44</v>
      </c>
      <c r="U474" s="19">
        <v>38</v>
      </c>
      <c r="V474" s="19">
        <v>43</v>
      </c>
      <c r="W474" s="19">
        <v>43</v>
      </c>
    </row>
    <row r="475" spans="2:23" ht="18" customHeight="1" x14ac:dyDescent="0.35">
      <c r="B475" s="12" t="s">
        <v>55</v>
      </c>
      <c r="C475" s="13" t="s">
        <v>57</v>
      </c>
      <c r="D475" s="19" t="s">
        <v>56</v>
      </c>
      <c r="E475" s="19">
        <v>7</v>
      </c>
      <c r="F475" s="19">
        <v>7</v>
      </c>
      <c r="G475" s="19">
        <v>4</v>
      </c>
      <c r="H475" s="19">
        <v>5</v>
      </c>
      <c r="I475" s="19">
        <v>3</v>
      </c>
      <c r="J475" s="19">
        <v>3</v>
      </c>
      <c r="K475" s="19">
        <v>1</v>
      </c>
      <c r="L475" s="19">
        <v>1</v>
      </c>
      <c r="M475" s="19">
        <v>1</v>
      </c>
      <c r="N475" s="19">
        <v>1</v>
      </c>
      <c r="O475" s="19">
        <v>1</v>
      </c>
      <c r="P475" s="19">
        <v>1</v>
      </c>
      <c r="Q475" s="19">
        <v>1</v>
      </c>
      <c r="R475" s="19">
        <v>1</v>
      </c>
      <c r="S475" s="19">
        <v>1</v>
      </c>
      <c r="T475" s="19" t="s">
        <v>53</v>
      </c>
      <c r="U475" s="19" t="s">
        <v>53</v>
      </c>
      <c r="V475" s="19" t="s">
        <v>53</v>
      </c>
      <c r="W475" s="19" t="s">
        <v>53</v>
      </c>
    </row>
    <row r="476" spans="2:23" ht="18" customHeight="1" x14ac:dyDescent="0.35">
      <c r="B476" s="12" t="s">
        <v>58</v>
      </c>
      <c r="C476" s="13" t="s">
        <v>60</v>
      </c>
      <c r="D476" s="19" t="s">
        <v>59</v>
      </c>
      <c r="E476" s="19" t="s">
        <v>53</v>
      </c>
      <c r="F476" s="19" t="s">
        <v>53</v>
      </c>
      <c r="G476" s="19" t="s">
        <v>53</v>
      </c>
      <c r="H476" s="19" t="s">
        <v>53</v>
      </c>
      <c r="I476" s="19" t="s">
        <v>53</v>
      </c>
      <c r="J476" s="19" t="s">
        <v>53</v>
      </c>
      <c r="K476" s="19" t="s">
        <v>53</v>
      </c>
      <c r="L476" s="19" t="s">
        <v>53</v>
      </c>
      <c r="M476" s="19" t="s">
        <v>53</v>
      </c>
      <c r="N476" s="19" t="s">
        <v>53</v>
      </c>
      <c r="O476" s="19" t="s">
        <v>53</v>
      </c>
      <c r="P476" s="19" t="s">
        <v>53</v>
      </c>
      <c r="Q476" s="19" t="s">
        <v>53</v>
      </c>
      <c r="R476" s="19" t="s">
        <v>53</v>
      </c>
      <c r="S476" s="19" t="s">
        <v>53</v>
      </c>
      <c r="T476" s="19" t="s">
        <v>53</v>
      </c>
      <c r="U476" s="19" t="s">
        <v>53</v>
      </c>
      <c r="V476" s="19" t="s">
        <v>53</v>
      </c>
      <c r="W476" s="19" t="s">
        <v>53</v>
      </c>
    </row>
    <row r="477" spans="2:23" ht="18" customHeight="1" x14ac:dyDescent="0.35">
      <c r="B477" s="12" t="s">
        <v>61</v>
      </c>
      <c r="C477" s="13" t="s">
        <v>63</v>
      </c>
      <c r="D477" s="19" t="s">
        <v>62</v>
      </c>
      <c r="E477" s="19">
        <v>35</v>
      </c>
      <c r="F477" s="19">
        <v>37</v>
      </c>
      <c r="G477" s="19">
        <v>26</v>
      </c>
      <c r="H477" s="19">
        <v>33</v>
      </c>
      <c r="I477" s="19">
        <v>24</v>
      </c>
      <c r="J477" s="19">
        <v>27</v>
      </c>
      <c r="K477" s="19">
        <v>77</v>
      </c>
      <c r="L477" s="19">
        <v>35</v>
      </c>
      <c r="M477" s="19">
        <v>14</v>
      </c>
      <c r="N477" s="19">
        <v>141</v>
      </c>
      <c r="O477" s="19">
        <v>83</v>
      </c>
      <c r="P477" s="19">
        <v>96</v>
      </c>
      <c r="Q477" s="19">
        <v>168</v>
      </c>
      <c r="R477" s="19">
        <v>132</v>
      </c>
      <c r="S477" s="19">
        <v>90</v>
      </c>
      <c r="T477" s="19">
        <v>180</v>
      </c>
      <c r="U477" s="19">
        <v>157</v>
      </c>
      <c r="V477" s="19">
        <v>177</v>
      </c>
      <c r="W477" s="19">
        <v>178</v>
      </c>
    </row>
    <row r="478" spans="2:23" ht="18" customHeight="1" x14ac:dyDescent="0.35">
      <c r="B478" s="12" t="s">
        <v>65</v>
      </c>
      <c r="C478" s="13" t="s">
        <v>66</v>
      </c>
      <c r="D478" s="19" t="s">
        <v>67</v>
      </c>
      <c r="E478" s="19">
        <v>8</v>
      </c>
      <c r="F478" s="19">
        <v>7</v>
      </c>
      <c r="G478" s="19">
        <v>9</v>
      </c>
      <c r="H478" s="19">
        <v>8</v>
      </c>
      <c r="I478" s="19">
        <v>10</v>
      </c>
      <c r="J478" s="19">
        <v>10</v>
      </c>
      <c r="K478" s="19">
        <v>8</v>
      </c>
      <c r="L478" s="19">
        <v>10</v>
      </c>
      <c r="M478" s="19">
        <v>12</v>
      </c>
      <c r="N478" s="19">
        <v>5</v>
      </c>
      <c r="O478" s="19">
        <v>8</v>
      </c>
      <c r="P478" s="19">
        <v>8</v>
      </c>
      <c r="Q478" s="19">
        <v>4</v>
      </c>
      <c r="R478" s="19">
        <v>6</v>
      </c>
      <c r="S478" s="19">
        <v>9</v>
      </c>
      <c r="T478" s="19">
        <v>3</v>
      </c>
      <c r="U478" s="19">
        <v>4</v>
      </c>
      <c r="V478" s="19">
        <v>3</v>
      </c>
      <c r="W478" s="19">
        <v>3</v>
      </c>
    </row>
    <row r="479" spans="2:23" ht="18" customHeight="1" x14ac:dyDescent="0.35">
      <c r="B479" s="12" t="s">
        <v>69</v>
      </c>
      <c r="C479" s="13" t="s">
        <v>70</v>
      </c>
      <c r="D479" s="19" t="s">
        <v>67</v>
      </c>
      <c r="E479" s="19">
        <v>2</v>
      </c>
      <c r="F479" s="19">
        <v>2</v>
      </c>
      <c r="G479" s="19">
        <v>2</v>
      </c>
      <c r="H479" s="19">
        <v>2</v>
      </c>
      <c r="I479" s="19">
        <v>2</v>
      </c>
      <c r="J479" s="19">
        <v>2</v>
      </c>
      <c r="K479" s="19">
        <v>2</v>
      </c>
      <c r="L479" s="19">
        <v>2</v>
      </c>
      <c r="M479" s="19">
        <v>3</v>
      </c>
      <c r="N479" s="19">
        <v>1</v>
      </c>
      <c r="O479" s="19">
        <v>2</v>
      </c>
      <c r="P479" s="19">
        <v>2</v>
      </c>
      <c r="Q479" s="19">
        <v>1</v>
      </c>
      <c r="R479" s="19">
        <v>2</v>
      </c>
      <c r="S479" s="19">
        <v>2</v>
      </c>
      <c r="T479" s="19">
        <v>1</v>
      </c>
      <c r="U479" s="19">
        <v>1</v>
      </c>
      <c r="V479" s="19">
        <v>1</v>
      </c>
      <c r="W479" s="19">
        <v>1</v>
      </c>
    </row>
    <row r="480" spans="2:23" ht="18" customHeight="1" x14ac:dyDescent="0.35">
      <c r="B480" s="12" t="s">
        <v>72</v>
      </c>
      <c r="C480" s="13" t="s">
        <v>73</v>
      </c>
      <c r="D480" s="19" t="s">
        <v>67</v>
      </c>
      <c r="E480" s="19">
        <v>4</v>
      </c>
      <c r="F480" s="19">
        <v>4</v>
      </c>
      <c r="G480" s="19">
        <v>5</v>
      </c>
      <c r="H480" s="19">
        <v>4</v>
      </c>
      <c r="I480" s="19">
        <v>5</v>
      </c>
      <c r="J480" s="19">
        <v>5</v>
      </c>
      <c r="K480" s="19">
        <v>4</v>
      </c>
      <c r="L480" s="19">
        <v>5</v>
      </c>
      <c r="M480" s="19">
        <v>6</v>
      </c>
      <c r="N480" s="19">
        <v>3</v>
      </c>
      <c r="O480" s="19">
        <v>4</v>
      </c>
      <c r="P480" s="19">
        <v>4</v>
      </c>
      <c r="Q480" s="19">
        <v>2</v>
      </c>
      <c r="R480" s="19">
        <v>3</v>
      </c>
      <c r="S480" s="19">
        <v>5</v>
      </c>
      <c r="T480" s="19">
        <v>2</v>
      </c>
      <c r="U480" s="19">
        <v>2</v>
      </c>
      <c r="V480" s="19">
        <v>2</v>
      </c>
      <c r="W480" s="19">
        <v>2</v>
      </c>
    </row>
    <row r="481" spans="2:23" ht="18" customHeight="1" x14ac:dyDescent="0.35">
      <c r="B481" s="12" t="s">
        <v>75</v>
      </c>
      <c r="C481" s="13" t="s">
        <v>76</v>
      </c>
      <c r="D481" s="19" t="s">
        <v>77</v>
      </c>
      <c r="E481" s="19">
        <v>3</v>
      </c>
      <c r="F481" s="19">
        <v>3</v>
      </c>
      <c r="G481" s="19">
        <v>4</v>
      </c>
      <c r="H481" s="19">
        <v>3</v>
      </c>
      <c r="I481" s="19">
        <v>3</v>
      </c>
      <c r="J481" s="19">
        <v>3</v>
      </c>
      <c r="K481" s="19">
        <v>2</v>
      </c>
      <c r="L481" s="19">
        <v>3</v>
      </c>
      <c r="M481" s="19">
        <v>4</v>
      </c>
      <c r="N481" s="19">
        <v>2</v>
      </c>
      <c r="O481" s="19">
        <v>2</v>
      </c>
      <c r="P481" s="19">
        <v>3</v>
      </c>
      <c r="Q481" s="19">
        <v>1</v>
      </c>
      <c r="R481" s="19">
        <v>2</v>
      </c>
      <c r="S481" s="19">
        <v>3</v>
      </c>
      <c r="T481" s="19">
        <v>1</v>
      </c>
      <c r="U481" s="19">
        <v>1</v>
      </c>
      <c r="V481" s="19">
        <v>1</v>
      </c>
      <c r="W481" s="19">
        <v>1</v>
      </c>
    </row>
    <row r="482" spans="2:23" ht="18" customHeight="1" x14ac:dyDescent="0.35">
      <c r="B482" s="12" t="s">
        <v>78</v>
      </c>
      <c r="C482" s="13" t="s">
        <v>79</v>
      </c>
      <c r="D482" s="19" t="s">
        <v>80</v>
      </c>
      <c r="E482" s="19" t="s">
        <v>53</v>
      </c>
      <c r="F482" s="19" t="s">
        <v>53</v>
      </c>
      <c r="G482" s="19" t="s">
        <v>53</v>
      </c>
      <c r="H482" s="19" t="s">
        <v>53</v>
      </c>
      <c r="I482" s="19" t="s">
        <v>53</v>
      </c>
      <c r="J482" s="19" t="s">
        <v>53</v>
      </c>
      <c r="K482" s="19" t="s">
        <v>53</v>
      </c>
      <c r="L482" s="19" t="s">
        <v>53</v>
      </c>
      <c r="M482" s="19" t="s">
        <v>53</v>
      </c>
      <c r="N482" s="19" t="s">
        <v>53</v>
      </c>
      <c r="O482" s="19" t="s">
        <v>53</v>
      </c>
      <c r="P482" s="19" t="s">
        <v>53</v>
      </c>
      <c r="Q482" s="19" t="s">
        <v>53</v>
      </c>
      <c r="R482" s="19" t="s">
        <v>53</v>
      </c>
      <c r="S482" s="19" t="s">
        <v>53</v>
      </c>
      <c r="T482" s="19" t="s">
        <v>53</v>
      </c>
      <c r="U482" s="19" t="s">
        <v>53</v>
      </c>
      <c r="V482" s="19" t="s">
        <v>53</v>
      </c>
      <c r="W482" s="19" t="s">
        <v>53</v>
      </c>
    </row>
    <row r="483" spans="2:23" ht="18" customHeight="1" x14ac:dyDescent="0.35">
      <c r="B483" s="12" t="s">
        <v>82</v>
      </c>
      <c r="C483" s="13" t="s">
        <v>83</v>
      </c>
      <c r="D483" s="19" t="s">
        <v>80</v>
      </c>
      <c r="E483" s="19">
        <v>1</v>
      </c>
      <c r="F483" s="19">
        <v>1</v>
      </c>
      <c r="G483" s="19">
        <v>1</v>
      </c>
      <c r="H483" s="19">
        <v>1</v>
      </c>
      <c r="I483" s="19">
        <v>1</v>
      </c>
      <c r="J483" s="19">
        <v>1</v>
      </c>
      <c r="K483" s="19">
        <v>1</v>
      </c>
      <c r="L483" s="19">
        <v>1</v>
      </c>
      <c r="M483" s="19">
        <v>1</v>
      </c>
      <c r="N483" s="19">
        <v>1</v>
      </c>
      <c r="O483" s="19">
        <v>1</v>
      </c>
      <c r="P483" s="19">
        <v>1</v>
      </c>
      <c r="Q483" s="19">
        <v>1</v>
      </c>
      <c r="R483" s="19">
        <v>1</v>
      </c>
      <c r="S483" s="19">
        <v>1</v>
      </c>
      <c r="T483" s="19">
        <v>1</v>
      </c>
      <c r="U483" s="19">
        <v>1</v>
      </c>
      <c r="V483" s="19">
        <v>1</v>
      </c>
      <c r="W483" s="19">
        <v>1</v>
      </c>
    </row>
    <row r="484" spans="2:23" ht="18" customHeight="1" x14ac:dyDescent="0.35">
      <c r="B484" s="12" t="s">
        <v>85</v>
      </c>
      <c r="C484" s="13" t="s">
        <v>86</v>
      </c>
      <c r="D484" s="19" t="s">
        <v>80</v>
      </c>
      <c r="E484" s="19">
        <v>4</v>
      </c>
      <c r="F484" s="19">
        <v>4</v>
      </c>
      <c r="G484" s="19">
        <v>4</v>
      </c>
      <c r="H484" s="19">
        <v>3</v>
      </c>
      <c r="I484" s="19">
        <v>4</v>
      </c>
      <c r="J484" s="19">
        <v>4</v>
      </c>
      <c r="K484" s="19">
        <v>3</v>
      </c>
      <c r="L484" s="19">
        <v>4</v>
      </c>
      <c r="M484" s="19">
        <v>5</v>
      </c>
      <c r="N484" s="19">
        <v>2</v>
      </c>
      <c r="O484" s="19">
        <v>3</v>
      </c>
      <c r="P484" s="19">
        <v>3</v>
      </c>
      <c r="Q484" s="19">
        <v>2</v>
      </c>
      <c r="R484" s="19">
        <v>2</v>
      </c>
      <c r="S484" s="19">
        <v>4</v>
      </c>
      <c r="T484" s="19">
        <v>2</v>
      </c>
      <c r="U484" s="19">
        <v>2</v>
      </c>
      <c r="V484" s="19">
        <v>2</v>
      </c>
      <c r="W484" s="19">
        <v>2</v>
      </c>
    </row>
    <row r="485" spans="2:23" ht="18" customHeight="1" x14ac:dyDescent="0.35">
      <c r="B485" s="12" t="s">
        <v>87</v>
      </c>
      <c r="C485" s="13" t="s">
        <v>88</v>
      </c>
      <c r="D485" s="13" t="s">
        <v>89</v>
      </c>
      <c r="E485" s="19" t="s">
        <v>53</v>
      </c>
      <c r="F485" s="19" t="s">
        <v>53</v>
      </c>
      <c r="G485" s="19" t="s">
        <v>53</v>
      </c>
      <c r="H485" s="19" t="s">
        <v>53</v>
      </c>
      <c r="I485" s="19" t="s">
        <v>53</v>
      </c>
      <c r="J485" s="19" t="s">
        <v>53</v>
      </c>
      <c r="K485" s="19" t="s">
        <v>53</v>
      </c>
      <c r="L485" s="19" t="s">
        <v>53</v>
      </c>
      <c r="M485" s="19" t="s">
        <v>53</v>
      </c>
      <c r="N485" s="19" t="s">
        <v>53</v>
      </c>
      <c r="O485" s="19" t="s">
        <v>53</v>
      </c>
      <c r="P485" s="19" t="s">
        <v>53</v>
      </c>
      <c r="Q485" s="19" t="s">
        <v>53</v>
      </c>
      <c r="R485" s="19" t="s">
        <v>53</v>
      </c>
      <c r="S485" s="19" t="s">
        <v>53</v>
      </c>
      <c r="T485" s="19" t="s">
        <v>53</v>
      </c>
      <c r="U485" s="19" t="s">
        <v>53</v>
      </c>
      <c r="V485" s="19" t="s">
        <v>53</v>
      </c>
      <c r="W485" s="19" t="s">
        <v>53</v>
      </c>
    </row>
    <row r="486" spans="2:23" ht="18" customHeight="1" x14ac:dyDescent="0.35">
      <c r="B486" s="12" t="s">
        <v>91</v>
      </c>
      <c r="C486" s="13" t="s">
        <v>92</v>
      </c>
      <c r="D486" s="19" t="s">
        <v>93</v>
      </c>
      <c r="E486" s="19" t="s">
        <v>53</v>
      </c>
      <c r="F486" s="19" t="s">
        <v>53</v>
      </c>
      <c r="G486" s="19" t="s">
        <v>53</v>
      </c>
      <c r="H486" s="19" t="s">
        <v>53</v>
      </c>
      <c r="I486" s="19" t="s">
        <v>53</v>
      </c>
      <c r="J486" s="19" t="s">
        <v>53</v>
      </c>
      <c r="K486" s="19" t="s">
        <v>53</v>
      </c>
      <c r="L486" s="19" t="s">
        <v>53</v>
      </c>
      <c r="M486" s="19" t="s">
        <v>53</v>
      </c>
      <c r="N486" s="19" t="s">
        <v>53</v>
      </c>
      <c r="O486" s="19" t="s">
        <v>53</v>
      </c>
      <c r="P486" s="19" t="s">
        <v>53</v>
      </c>
      <c r="Q486" s="19" t="s">
        <v>53</v>
      </c>
      <c r="R486" s="19" t="s">
        <v>53</v>
      </c>
      <c r="S486" s="19" t="s">
        <v>53</v>
      </c>
      <c r="T486" s="19" t="s">
        <v>53</v>
      </c>
      <c r="U486" s="19" t="s">
        <v>53</v>
      </c>
      <c r="V486" s="19" t="s">
        <v>53</v>
      </c>
      <c r="W486" s="19" t="s">
        <v>53</v>
      </c>
    </row>
    <row r="487" spans="2:23" ht="18" customHeight="1" x14ac:dyDescent="0.35">
      <c r="B487" s="12" t="s">
        <v>94</v>
      </c>
      <c r="C487" s="13" t="s">
        <v>96</v>
      </c>
      <c r="D487" s="19" t="s">
        <v>95</v>
      </c>
      <c r="E487" s="19" t="s">
        <v>53</v>
      </c>
      <c r="F487" s="19" t="s">
        <v>53</v>
      </c>
      <c r="G487" s="19" t="s">
        <v>53</v>
      </c>
      <c r="H487" s="19" t="s">
        <v>53</v>
      </c>
      <c r="I487" s="19" t="s">
        <v>53</v>
      </c>
      <c r="J487" s="19" t="s">
        <v>53</v>
      </c>
      <c r="K487" s="19" t="s">
        <v>53</v>
      </c>
      <c r="L487" s="19" t="s">
        <v>53</v>
      </c>
      <c r="M487" s="19" t="s">
        <v>53</v>
      </c>
      <c r="N487" s="19" t="s">
        <v>53</v>
      </c>
      <c r="O487" s="19" t="s">
        <v>53</v>
      </c>
      <c r="P487" s="19" t="s">
        <v>53</v>
      </c>
      <c r="Q487" s="19" t="s">
        <v>53</v>
      </c>
      <c r="R487" s="19" t="s">
        <v>53</v>
      </c>
      <c r="S487" s="19" t="s">
        <v>53</v>
      </c>
      <c r="T487" s="19" t="s">
        <v>53</v>
      </c>
      <c r="U487" s="19" t="s">
        <v>53</v>
      </c>
      <c r="V487" s="19" t="s">
        <v>53</v>
      </c>
      <c r="W487" s="19" t="s">
        <v>53</v>
      </c>
    </row>
    <row r="488" spans="2:23" ht="18" customHeight="1" x14ac:dyDescent="0.35">
      <c r="B488" s="12" t="s">
        <v>97</v>
      </c>
      <c r="C488" s="13" t="s">
        <v>98</v>
      </c>
      <c r="D488" s="19" t="s">
        <v>99</v>
      </c>
      <c r="E488" s="19">
        <v>5</v>
      </c>
      <c r="F488" s="19">
        <v>5</v>
      </c>
      <c r="G488" s="19">
        <v>6</v>
      </c>
      <c r="H488" s="19">
        <v>6</v>
      </c>
      <c r="I488" s="19">
        <v>6</v>
      </c>
      <c r="J488" s="19">
        <v>6</v>
      </c>
      <c r="K488" s="19">
        <v>5</v>
      </c>
      <c r="L488" s="19">
        <v>6</v>
      </c>
      <c r="M488" s="19">
        <v>6</v>
      </c>
      <c r="N488" s="19">
        <v>5</v>
      </c>
      <c r="O488" s="19">
        <v>5</v>
      </c>
      <c r="P488" s="19">
        <v>5</v>
      </c>
      <c r="Q488" s="19">
        <v>5</v>
      </c>
      <c r="R488" s="19">
        <v>5</v>
      </c>
      <c r="S488" s="19">
        <v>6</v>
      </c>
      <c r="T488" s="19">
        <v>5</v>
      </c>
      <c r="U488" s="19">
        <v>5</v>
      </c>
      <c r="V488" s="19">
        <v>5</v>
      </c>
      <c r="W488" s="19">
        <v>5</v>
      </c>
    </row>
    <row r="489" spans="2:23" ht="18" customHeight="1" x14ac:dyDescent="0.35">
      <c r="B489" s="21" t="s">
        <v>100</v>
      </c>
      <c r="C489" s="22" t="s">
        <v>101</v>
      </c>
      <c r="D489" s="23" t="s">
        <v>102</v>
      </c>
      <c r="E489" s="23" t="s">
        <v>53</v>
      </c>
      <c r="F489" s="23" t="s">
        <v>53</v>
      </c>
      <c r="G489" s="23" t="s">
        <v>53</v>
      </c>
      <c r="H489" s="23" t="s">
        <v>53</v>
      </c>
      <c r="I489" s="23" t="s">
        <v>53</v>
      </c>
      <c r="J489" s="23" t="s">
        <v>53</v>
      </c>
      <c r="K489" s="23" t="s">
        <v>53</v>
      </c>
      <c r="L489" s="23" t="s">
        <v>53</v>
      </c>
      <c r="M489" s="23" t="s">
        <v>53</v>
      </c>
      <c r="N489" s="23" t="s">
        <v>53</v>
      </c>
      <c r="O489" s="23" t="s">
        <v>53</v>
      </c>
      <c r="P489" s="23" t="s">
        <v>53</v>
      </c>
      <c r="Q489" s="23" t="s">
        <v>53</v>
      </c>
      <c r="R489" s="23" t="s">
        <v>53</v>
      </c>
      <c r="S489" s="23" t="s">
        <v>53</v>
      </c>
      <c r="T489" s="23" t="s">
        <v>53</v>
      </c>
      <c r="U489" s="23" t="s">
        <v>53</v>
      </c>
      <c r="V489" s="23" t="s">
        <v>53</v>
      </c>
      <c r="W489" s="23" t="s">
        <v>53</v>
      </c>
    </row>
    <row r="490" spans="2:23" ht="18" customHeight="1" x14ac:dyDescent="0.35">
      <c r="B490" s="12" t="s">
        <v>104</v>
      </c>
      <c r="C490" s="13" t="s">
        <v>105</v>
      </c>
      <c r="D490" s="19" t="s">
        <v>106</v>
      </c>
      <c r="E490" s="19">
        <v>10</v>
      </c>
      <c r="F490" s="19">
        <v>10</v>
      </c>
      <c r="G490" s="19">
        <v>12</v>
      </c>
      <c r="H490" s="19">
        <v>11</v>
      </c>
      <c r="I490" s="19">
        <v>12</v>
      </c>
      <c r="J490" s="19">
        <v>14</v>
      </c>
      <c r="K490" s="19">
        <v>9</v>
      </c>
      <c r="L490" s="19">
        <v>12</v>
      </c>
      <c r="M490" s="19">
        <v>14</v>
      </c>
      <c r="N490" s="19">
        <v>6</v>
      </c>
      <c r="O490" s="19">
        <v>9</v>
      </c>
      <c r="P490" s="19">
        <v>9</v>
      </c>
      <c r="Q490" s="19">
        <v>3</v>
      </c>
      <c r="R490" s="19">
        <v>6</v>
      </c>
      <c r="S490" s="19">
        <v>9</v>
      </c>
      <c r="T490" s="19">
        <v>3</v>
      </c>
      <c r="U490" s="19">
        <v>5</v>
      </c>
      <c r="V490" s="19">
        <v>3</v>
      </c>
      <c r="W490" s="19">
        <v>2</v>
      </c>
    </row>
    <row r="491" spans="2:23" ht="18" customHeight="1" x14ac:dyDescent="0.35">
      <c r="B491" s="12" t="s">
        <v>107</v>
      </c>
      <c r="C491" s="13" t="s">
        <v>109</v>
      </c>
      <c r="D491" s="19" t="s">
        <v>108</v>
      </c>
      <c r="E491" s="19">
        <v>12</v>
      </c>
      <c r="F491" s="19">
        <v>12</v>
      </c>
      <c r="G491" s="19">
        <v>14</v>
      </c>
      <c r="H491" s="19">
        <v>13</v>
      </c>
      <c r="I491" s="19">
        <v>15</v>
      </c>
      <c r="J491" s="19">
        <v>14</v>
      </c>
      <c r="K491" s="19">
        <v>12</v>
      </c>
      <c r="L491" s="19">
        <v>14</v>
      </c>
      <c r="M491" s="19">
        <v>17</v>
      </c>
      <c r="N491" s="19">
        <v>7</v>
      </c>
      <c r="O491" s="19">
        <v>11</v>
      </c>
      <c r="P491" s="19">
        <v>11</v>
      </c>
      <c r="Q491" s="19">
        <v>5</v>
      </c>
      <c r="R491" s="19">
        <v>7</v>
      </c>
      <c r="S491" s="19">
        <v>11</v>
      </c>
      <c r="T491" s="19">
        <v>4</v>
      </c>
      <c r="U491" s="19">
        <v>6</v>
      </c>
      <c r="V491" s="19">
        <v>3</v>
      </c>
      <c r="W491" s="19">
        <v>3</v>
      </c>
    </row>
    <row r="492" spans="2:23" ht="18" customHeight="1" x14ac:dyDescent="0.35">
      <c r="B492" s="12" t="s">
        <v>110</v>
      </c>
      <c r="C492" s="13" t="s">
        <v>111</v>
      </c>
      <c r="D492" s="19" t="s">
        <v>112</v>
      </c>
      <c r="E492" s="19">
        <v>15</v>
      </c>
      <c r="F492" s="19">
        <v>14</v>
      </c>
      <c r="G492" s="19">
        <v>18</v>
      </c>
      <c r="H492" s="19">
        <v>16</v>
      </c>
      <c r="I492" s="19">
        <v>18</v>
      </c>
      <c r="J492" s="19">
        <v>17</v>
      </c>
      <c r="K492" s="19">
        <v>13</v>
      </c>
      <c r="L492" s="19">
        <v>16</v>
      </c>
      <c r="M492" s="19">
        <v>21</v>
      </c>
      <c r="N492" s="19">
        <v>7</v>
      </c>
      <c r="O492" s="19">
        <v>12</v>
      </c>
      <c r="P492" s="19">
        <v>11</v>
      </c>
      <c r="Q492" s="19">
        <v>5</v>
      </c>
      <c r="R492" s="19">
        <v>8</v>
      </c>
      <c r="S492" s="19">
        <v>10</v>
      </c>
      <c r="T492" s="19">
        <v>4</v>
      </c>
      <c r="U492" s="19">
        <v>6</v>
      </c>
      <c r="V492" s="19">
        <v>6</v>
      </c>
      <c r="W492" s="19">
        <v>5</v>
      </c>
    </row>
    <row r="493" spans="2:23" ht="18" customHeight="1" x14ac:dyDescent="0.35">
      <c r="B493" s="12" t="s">
        <v>113</v>
      </c>
      <c r="C493" s="13" t="s">
        <v>114</v>
      </c>
      <c r="D493" s="19" t="s">
        <v>115</v>
      </c>
      <c r="E493" s="19" t="s">
        <v>53</v>
      </c>
      <c r="F493" s="19" t="s">
        <v>53</v>
      </c>
      <c r="G493" s="19" t="s">
        <v>53</v>
      </c>
      <c r="H493" s="19" t="s">
        <v>53</v>
      </c>
      <c r="I493" s="19" t="s">
        <v>53</v>
      </c>
      <c r="J493" s="19" t="s">
        <v>53</v>
      </c>
      <c r="K493" s="19" t="s">
        <v>53</v>
      </c>
      <c r="L493" s="19" t="s">
        <v>53</v>
      </c>
      <c r="M493" s="19" t="s">
        <v>53</v>
      </c>
      <c r="N493" s="19" t="s">
        <v>53</v>
      </c>
      <c r="O493" s="19" t="s">
        <v>53</v>
      </c>
      <c r="P493" s="19" t="s">
        <v>53</v>
      </c>
      <c r="Q493" s="19" t="s">
        <v>53</v>
      </c>
      <c r="R493" s="19" t="s">
        <v>53</v>
      </c>
      <c r="S493" s="19" t="s">
        <v>53</v>
      </c>
      <c r="T493" s="19" t="s">
        <v>53</v>
      </c>
      <c r="U493" s="19" t="s">
        <v>53</v>
      </c>
      <c r="V493" s="19" t="s">
        <v>53</v>
      </c>
      <c r="W493" s="19" t="s">
        <v>53</v>
      </c>
    </row>
    <row r="494" spans="2:23" ht="18" customHeight="1" x14ac:dyDescent="0.35">
      <c r="B494" s="12" t="s">
        <v>116</v>
      </c>
      <c r="C494" s="13" t="s">
        <v>118</v>
      </c>
      <c r="D494" s="19" t="s">
        <v>117</v>
      </c>
      <c r="E494" s="19">
        <v>14</v>
      </c>
      <c r="F494" s="19">
        <v>14</v>
      </c>
      <c r="G494" s="19">
        <v>17</v>
      </c>
      <c r="H494" s="19">
        <v>16</v>
      </c>
      <c r="I494" s="19">
        <v>17</v>
      </c>
      <c r="J494" s="19">
        <v>17</v>
      </c>
      <c r="K494" s="19">
        <v>13</v>
      </c>
      <c r="L494" s="19">
        <v>17</v>
      </c>
      <c r="M494" s="19">
        <v>19</v>
      </c>
      <c r="N494" s="19">
        <v>8</v>
      </c>
      <c r="O494" s="19">
        <v>13</v>
      </c>
      <c r="P494" s="19">
        <v>12</v>
      </c>
      <c r="Q494" s="19">
        <v>5</v>
      </c>
      <c r="R494" s="19">
        <v>8</v>
      </c>
      <c r="S494" s="19">
        <v>12</v>
      </c>
      <c r="T494" s="19">
        <v>4</v>
      </c>
      <c r="U494" s="19">
        <v>6</v>
      </c>
      <c r="V494" s="19">
        <v>4</v>
      </c>
      <c r="W494" s="19">
        <v>2</v>
      </c>
    </row>
    <row r="495" spans="2:23" ht="18" customHeight="1" x14ac:dyDescent="0.35">
      <c r="B495" s="12" t="s">
        <v>120</v>
      </c>
      <c r="C495" s="13" t="s">
        <v>122</v>
      </c>
      <c r="D495" s="19" t="s">
        <v>121</v>
      </c>
      <c r="E495" s="19">
        <v>15</v>
      </c>
      <c r="F495" s="19">
        <v>14</v>
      </c>
      <c r="G495" s="19">
        <v>18</v>
      </c>
      <c r="H495" s="19">
        <v>16</v>
      </c>
      <c r="I495" s="19">
        <v>18</v>
      </c>
      <c r="J495" s="19">
        <v>18</v>
      </c>
      <c r="K495" s="19">
        <v>15</v>
      </c>
      <c r="L495" s="19">
        <v>18</v>
      </c>
      <c r="M495" s="19">
        <v>21</v>
      </c>
      <c r="N495" s="19">
        <v>9</v>
      </c>
      <c r="O495" s="19">
        <v>14</v>
      </c>
      <c r="P495" s="19">
        <v>14</v>
      </c>
      <c r="Q495" s="19">
        <v>7</v>
      </c>
      <c r="R495" s="19">
        <v>10</v>
      </c>
      <c r="S495" s="19">
        <v>14</v>
      </c>
      <c r="T495" s="19">
        <v>5</v>
      </c>
      <c r="U495" s="19">
        <v>7</v>
      </c>
      <c r="V495" s="19">
        <v>5</v>
      </c>
      <c r="W495" s="19">
        <v>5</v>
      </c>
    </row>
    <row r="496" spans="2:23" ht="18" customHeight="1" x14ac:dyDescent="0.35">
      <c r="B496" s="12" t="s">
        <v>123</v>
      </c>
      <c r="C496" s="13" t="s">
        <v>125</v>
      </c>
      <c r="D496" s="19" t="s">
        <v>124</v>
      </c>
      <c r="E496" s="19" t="s">
        <v>53</v>
      </c>
      <c r="F496" s="19" t="s">
        <v>53</v>
      </c>
      <c r="G496" s="19" t="s">
        <v>53</v>
      </c>
      <c r="H496" s="19" t="s">
        <v>53</v>
      </c>
      <c r="I496" s="19" t="s">
        <v>53</v>
      </c>
      <c r="J496" s="19" t="s">
        <v>53</v>
      </c>
      <c r="K496" s="19" t="s">
        <v>53</v>
      </c>
      <c r="L496" s="19" t="s">
        <v>53</v>
      </c>
      <c r="M496" s="19" t="s">
        <v>53</v>
      </c>
      <c r="N496" s="19" t="s">
        <v>53</v>
      </c>
      <c r="O496" s="19" t="s">
        <v>53</v>
      </c>
      <c r="P496" s="19" t="s">
        <v>53</v>
      </c>
      <c r="Q496" s="19" t="s">
        <v>53</v>
      </c>
      <c r="R496" s="19" t="s">
        <v>53</v>
      </c>
      <c r="S496" s="19" t="s">
        <v>53</v>
      </c>
      <c r="T496" s="19" t="s">
        <v>53</v>
      </c>
      <c r="U496" s="19" t="s">
        <v>53</v>
      </c>
      <c r="V496" s="19" t="s">
        <v>53</v>
      </c>
      <c r="W496" s="19" t="s">
        <v>53</v>
      </c>
    </row>
    <row r="497" spans="2:23" ht="18" customHeight="1" x14ac:dyDescent="0.35">
      <c r="B497" s="12" t="s">
        <v>126</v>
      </c>
      <c r="C497" s="13" t="s">
        <v>128</v>
      </c>
      <c r="D497" s="19" t="s">
        <v>127</v>
      </c>
      <c r="E497" s="19" t="s">
        <v>53</v>
      </c>
      <c r="F497" s="19" t="s">
        <v>53</v>
      </c>
      <c r="G497" s="19" t="s">
        <v>53</v>
      </c>
      <c r="H497" s="19" t="s">
        <v>53</v>
      </c>
      <c r="I497" s="19" t="s">
        <v>53</v>
      </c>
      <c r="J497" s="19" t="s">
        <v>53</v>
      </c>
      <c r="K497" s="19" t="s">
        <v>53</v>
      </c>
      <c r="L497" s="19" t="s">
        <v>53</v>
      </c>
      <c r="M497" s="19" t="s">
        <v>53</v>
      </c>
      <c r="N497" s="19" t="s">
        <v>53</v>
      </c>
      <c r="O497" s="19" t="s">
        <v>53</v>
      </c>
      <c r="P497" s="19" t="s">
        <v>53</v>
      </c>
      <c r="Q497" s="19" t="s">
        <v>53</v>
      </c>
      <c r="R497" s="19" t="s">
        <v>53</v>
      </c>
      <c r="S497" s="19" t="s">
        <v>53</v>
      </c>
      <c r="T497" s="19" t="s">
        <v>53</v>
      </c>
      <c r="U497" s="19" t="s">
        <v>53</v>
      </c>
      <c r="V497" s="19" t="s">
        <v>53</v>
      </c>
      <c r="W497" s="19" t="s">
        <v>53</v>
      </c>
    </row>
    <row r="498" spans="2:23" ht="18" customHeight="1" x14ac:dyDescent="0.35">
      <c r="B498" s="12" t="s">
        <v>129</v>
      </c>
      <c r="C498" s="13" t="s">
        <v>130</v>
      </c>
      <c r="D498" s="19" t="s">
        <v>131</v>
      </c>
      <c r="E498" s="19">
        <v>3</v>
      </c>
      <c r="F498" s="19">
        <v>3</v>
      </c>
      <c r="G498" s="19">
        <v>2</v>
      </c>
      <c r="H498" s="19">
        <v>3</v>
      </c>
      <c r="I498" s="19">
        <v>2</v>
      </c>
      <c r="J498" s="19">
        <v>2</v>
      </c>
      <c r="K498" s="19">
        <v>3</v>
      </c>
      <c r="L498" s="19">
        <v>2</v>
      </c>
      <c r="M498" s="19">
        <v>1</v>
      </c>
      <c r="N498" s="19">
        <v>5</v>
      </c>
      <c r="O498" s="19">
        <v>3</v>
      </c>
      <c r="P498" s="19">
        <v>3</v>
      </c>
      <c r="Q498" s="19">
        <v>5</v>
      </c>
      <c r="R498" s="19">
        <v>4</v>
      </c>
      <c r="S498" s="19">
        <v>3</v>
      </c>
      <c r="T498" s="19">
        <v>6</v>
      </c>
      <c r="U498" s="19">
        <v>5</v>
      </c>
      <c r="V498" s="19">
        <v>6</v>
      </c>
      <c r="W498" s="19">
        <v>6</v>
      </c>
    </row>
    <row r="499" spans="2:23" ht="18" customHeight="1" x14ac:dyDescent="0.35">
      <c r="B499" s="24" t="s">
        <v>181</v>
      </c>
      <c r="C499" s="25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7" t="s">
        <v>182</v>
      </c>
    </row>
    <row r="500" spans="2:23" ht="18" customHeight="1" x14ac:dyDescent="0.35">
      <c r="B500" s="7" t="s">
        <v>3</v>
      </c>
      <c r="C500" s="8" t="s">
        <v>4</v>
      </c>
      <c r="D500" s="7" t="s">
        <v>24</v>
      </c>
      <c r="E500" s="9" t="s">
        <v>7</v>
      </c>
      <c r="F500" s="10" t="s">
        <v>8</v>
      </c>
      <c r="G500" s="10" t="s">
        <v>9</v>
      </c>
      <c r="H500" s="11" t="s">
        <v>10</v>
      </c>
      <c r="I500" s="11" t="s">
        <v>11</v>
      </c>
      <c r="J500" s="10" t="s">
        <v>12</v>
      </c>
      <c r="K500" s="10" t="s">
        <v>13</v>
      </c>
      <c r="L500" s="10" t="s">
        <v>14</v>
      </c>
      <c r="M500" s="10" t="s">
        <v>15</v>
      </c>
      <c r="N500" s="10" t="s">
        <v>16</v>
      </c>
      <c r="O500" s="10" t="s">
        <v>17</v>
      </c>
      <c r="P500" s="10" t="s">
        <v>18</v>
      </c>
      <c r="Q500" s="10" t="s">
        <v>19</v>
      </c>
      <c r="R500" s="10" t="s">
        <v>20</v>
      </c>
      <c r="S500" s="10" t="s">
        <v>21</v>
      </c>
      <c r="T500" s="10" t="s">
        <v>22</v>
      </c>
      <c r="U500" s="10" t="s">
        <v>23</v>
      </c>
      <c r="V500" s="10">
        <v>7</v>
      </c>
      <c r="W500" s="10">
        <v>8</v>
      </c>
    </row>
    <row r="501" spans="2:23" ht="18" customHeight="1" x14ac:dyDescent="0.35">
      <c r="B501" s="12" t="s">
        <v>133</v>
      </c>
      <c r="C501" s="13" t="s">
        <v>134</v>
      </c>
      <c r="D501" s="19" t="s">
        <v>135</v>
      </c>
      <c r="E501" s="19">
        <v>38</v>
      </c>
      <c r="F501" s="19">
        <v>37</v>
      </c>
      <c r="G501" s="19">
        <v>55</v>
      </c>
      <c r="H501" s="19">
        <v>45</v>
      </c>
      <c r="I501" s="19">
        <v>53</v>
      </c>
      <c r="J501" s="19">
        <v>53</v>
      </c>
      <c r="K501" s="19">
        <v>49</v>
      </c>
      <c r="L501" s="19">
        <v>58</v>
      </c>
      <c r="M501" s="19">
        <v>66</v>
      </c>
      <c r="N501" s="19">
        <v>36</v>
      </c>
      <c r="O501" s="19">
        <v>56</v>
      </c>
      <c r="P501" s="19">
        <v>38</v>
      </c>
      <c r="Q501" s="19">
        <v>29</v>
      </c>
      <c r="R501" s="19">
        <v>41</v>
      </c>
      <c r="S501" s="19">
        <v>36</v>
      </c>
      <c r="T501" s="19">
        <v>24</v>
      </c>
      <c r="U501" s="19">
        <v>32</v>
      </c>
      <c r="V501" s="19">
        <v>23</v>
      </c>
      <c r="W501" s="19">
        <v>16</v>
      </c>
    </row>
    <row r="502" spans="2:23" ht="18" customHeight="1" x14ac:dyDescent="0.35">
      <c r="B502" s="12" t="s">
        <v>137</v>
      </c>
      <c r="C502" s="13" t="s">
        <v>138</v>
      </c>
      <c r="D502" s="19" t="s">
        <v>139</v>
      </c>
      <c r="E502" s="19">
        <v>13</v>
      </c>
      <c r="F502" s="19">
        <v>26</v>
      </c>
      <c r="G502" s="19">
        <v>32</v>
      </c>
      <c r="H502" s="19">
        <v>28</v>
      </c>
      <c r="I502" s="19">
        <v>32</v>
      </c>
      <c r="J502" s="19">
        <v>35</v>
      </c>
      <c r="K502" s="19">
        <v>36</v>
      </c>
      <c r="L502" s="19">
        <v>33</v>
      </c>
      <c r="M502" s="19">
        <v>36</v>
      </c>
      <c r="N502" s="19">
        <v>31</v>
      </c>
      <c r="O502" s="19">
        <v>27</v>
      </c>
      <c r="P502" s="19">
        <v>37</v>
      </c>
      <c r="Q502" s="19">
        <v>32</v>
      </c>
      <c r="R502" s="19">
        <v>23</v>
      </c>
      <c r="S502" s="19">
        <v>28</v>
      </c>
      <c r="T502" s="19">
        <v>36</v>
      </c>
      <c r="U502" s="19">
        <v>22</v>
      </c>
      <c r="V502" s="19">
        <v>25</v>
      </c>
      <c r="W502" s="19">
        <v>22</v>
      </c>
    </row>
    <row r="503" spans="2:23" ht="18" customHeight="1" x14ac:dyDescent="0.35">
      <c r="B503" s="12" t="s">
        <v>140</v>
      </c>
      <c r="C503" s="13" t="s">
        <v>141</v>
      </c>
      <c r="D503" s="19" t="s">
        <v>142</v>
      </c>
      <c r="E503" s="19">
        <v>18</v>
      </c>
      <c r="F503" s="19">
        <v>46</v>
      </c>
      <c r="G503" s="19">
        <v>37</v>
      </c>
      <c r="H503" s="19">
        <v>37</v>
      </c>
      <c r="I503" s="19">
        <v>28</v>
      </c>
      <c r="J503" s="19">
        <v>36</v>
      </c>
      <c r="K503" s="19">
        <v>29</v>
      </c>
      <c r="L503" s="19">
        <v>26</v>
      </c>
      <c r="M503" s="19">
        <v>22</v>
      </c>
      <c r="N503" s="19">
        <v>23</v>
      </c>
      <c r="O503" s="19">
        <v>17</v>
      </c>
      <c r="P503" s="19">
        <v>12</v>
      </c>
      <c r="Q503" s="19">
        <v>16</v>
      </c>
      <c r="R503" s="19">
        <v>13</v>
      </c>
      <c r="S503" s="19">
        <v>5</v>
      </c>
      <c r="T503" s="19">
        <v>14</v>
      </c>
      <c r="U503" s="19">
        <v>8</v>
      </c>
      <c r="V503" s="19">
        <v>10</v>
      </c>
      <c r="W503" s="19">
        <v>3</v>
      </c>
    </row>
    <row r="504" spans="2:23" ht="18" customHeight="1" x14ac:dyDescent="0.35">
      <c r="B504" s="12" t="s">
        <v>143</v>
      </c>
      <c r="C504" s="13" t="s">
        <v>144</v>
      </c>
      <c r="D504" s="19" t="s">
        <v>145</v>
      </c>
      <c r="E504" s="19" t="s">
        <v>53</v>
      </c>
      <c r="F504" s="19" t="s">
        <v>53</v>
      </c>
      <c r="G504" s="19" t="s">
        <v>53</v>
      </c>
      <c r="H504" s="19" t="s">
        <v>53</v>
      </c>
      <c r="I504" s="19" t="s">
        <v>53</v>
      </c>
      <c r="J504" s="19" t="s">
        <v>53</v>
      </c>
      <c r="K504" s="19" t="s">
        <v>53</v>
      </c>
      <c r="L504" s="19" t="s">
        <v>53</v>
      </c>
      <c r="M504" s="19" t="s">
        <v>53</v>
      </c>
      <c r="N504" s="19" t="s">
        <v>53</v>
      </c>
      <c r="O504" s="19" t="s">
        <v>53</v>
      </c>
      <c r="P504" s="19" t="s">
        <v>53</v>
      </c>
      <c r="Q504" s="19" t="s">
        <v>53</v>
      </c>
      <c r="R504" s="19" t="s">
        <v>53</v>
      </c>
      <c r="S504" s="19" t="s">
        <v>53</v>
      </c>
      <c r="T504" s="19" t="s">
        <v>53</v>
      </c>
      <c r="U504" s="19" t="s">
        <v>53</v>
      </c>
      <c r="V504" s="19" t="s">
        <v>53</v>
      </c>
      <c r="W504" s="19" t="s">
        <v>53</v>
      </c>
    </row>
    <row r="505" spans="2:23" ht="18" customHeight="1" x14ac:dyDescent="0.35">
      <c r="B505" s="12" t="s">
        <v>146</v>
      </c>
      <c r="C505" s="13" t="s">
        <v>147</v>
      </c>
      <c r="D505" s="19" t="s">
        <v>148</v>
      </c>
      <c r="E505" s="19">
        <v>40</v>
      </c>
      <c r="F505" s="19">
        <v>40</v>
      </c>
      <c r="G505" s="19">
        <v>47</v>
      </c>
      <c r="H505" s="19">
        <v>41</v>
      </c>
      <c r="I505" s="19">
        <v>47</v>
      </c>
      <c r="J505" s="19">
        <v>44</v>
      </c>
      <c r="K505" s="19">
        <v>40</v>
      </c>
      <c r="L505" s="19">
        <v>44</v>
      </c>
      <c r="M505" s="19">
        <v>42</v>
      </c>
      <c r="N505" s="19">
        <v>30</v>
      </c>
      <c r="O505" s="19">
        <v>38</v>
      </c>
      <c r="P505" s="19">
        <v>31</v>
      </c>
      <c r="Q505" s="19">
        <v>21</v>
      </c>
      <c r="R505" s="19">
        <v>31</v>
      </c>
      <c r="S505" s="19">
        <v>26</v>
      </c>
      <c r="T505" s="19">
        <v>24</v>
      </c>
      <c r="U505" s="19">
        <v>29</v>
      </c>
      <c r="V505" s="19">
        <v>23</v>
      </c>
      <c r="W505" s="19">
        <v>21</v>
      </c>
    </row>
    <row r="506" spans="2:23" ht="18" customHeight="1" x14ac:dyDescent="0.35">
      <c r="B506" s="12" t="s">
        <v>150</v>
      </c>
      <c r="C506" s="13" t="s">
        <v>151</v>
      </c>
      <c r="D506" s="19" t="s">
        <v>152</v>
      </c>
      <c r="E506" s="19">
        <v>20</v>
      </c>
      <c r="F506" s="19">
        <v>5</v>
      </c>
      <c r="G506" s="19">
        <v>21</v>
      </c>
      <c r="H506" s="19">
        <v>11</v>
      </c>
      <c r="I506" s="19">
        <v>14</v>
      </c>
      <c r="J506" s="19">
        <v>14</v>
      </c>
      <c r="K506" s="19">
        <v>11</v>
      </c>
      <c r="L506" s="19">
        <v>21</v>
      </c>
      <c r="M506" s="19">
        <v>5</v>
      </c>
      <c r="N506" s="19">
        <v>5</v>
      </c>
      <c r="O506" s="19">
        <v>9</v>
      </c>
      <c r="P506" s="19">
        <v>2</v>
      </c>
      <c r="Q506" s="19">
        <v>2</v>
      </c>
      <c r="R506" s="19">
        <v>5</v>
      </c>
      <c r="S506" s="19">
        <v>1</v>
      </c>
      <c r="T506" s="19">
        <v>1</v>
      </c>
      <c r="U506" s="19">
        <v>3</v>
      </c>
      <c r="V506" s="19" t="s">
        <v>53</v>
      </c>
      <c r="W506" s="19" t="s">
        <v>53</v>
      </c>
    </row>
    <row r="507" spans="2:23" ht="18" customHeight="1" x14ac:dyDescent="0.35">
      <c r="B507" s="12" t="s">
        <v>153</v>
      </c>
      <c r="C507" s="13" t="s">
        <v>154</v>
      </c>
      <c r="D507" s="19" t="s">
        <v>155</v>
      </c>
      <c r="E507" s="19">
        <v>3</v>
      </c>
      <c r="F507" s="19">
        <v>3</v>
      </c>
      <c r="G507" s="19">
        <v>3</v>
      </c>
      <c r="H507" s="19">
        <v>3</v>
      </c>
      <c r="I507" s="19">
        <v>4</v>
      </c>
      <c r="J507" s="19">
        <v>3</v>
      </c>
      <c r="K507" s="19">
        <v>4</v>
      </c>
      <c r="L507" s="19">
        <v>4</v>
      </c>
      <c r="M507" s="19">
        <v>4</v>
      </c>
      <c r="N507" s="19">
        <v>3</v>
      </c>
      <c r="O507" s="19">
        <v>4</v>
      </c>
      <c r="P507" s="19">
        <v>4</v>
      </c>
      <c r="Q507" s="19">
        <v>3</v>
      </c>
      <c r="R507" s="19">
        <v>3</v>
      </c>
      <c r="S507" s="19">
        <v>4</v>
      </c>
      <c r="T507" s="19">
        <v>2</v>
      </c>
      <c r="U507" s="19">
        <v>2</v>
      </c>
      <c r="V507" s="19">
        <v>2</v>
      </c>
      <c r="W507" s="19">
        <v>2</v>
      </c>
    </row>
    <row r="508" spans="2:23" ht="18" customHeight="1" x14ac:dyDescent="0.35">
      <c r="B508" s="12" t="s">
        <v>156</v>
      </c>
      <c r="C508" s="13" t="s">
        <v>157</v>
      </c>
      <c r="D508" s="19" t="s">
        <v>158</v>
      </c>
      <c r="E508" s="19">
        <v>7</v>
      </c>
      <c r="F508" s="19">
        <v>2</v>
      </c>
      <c r="G508" s="19">
        <v>12</v>
      </c>
      <c r="H508" s="19">
        <v>5</v>
      </c>
      <c r="I508" s="19">
        <v>17</v>
      </c>
      <c r="J508" s="19">
        <v>29</v>
      </c>
      <c r="K508" s="19">
        <v>23</v>
      </c>
      <c r="L508" s="19">
        <v>28</v>
      </c>
      <c r="M508" s="19">
        <v>66</v>
      </c>
      <c r="N508" s="19">
        <v>18</v>
      </c>
      <c r="O508" s="19">
        <v>44</v>
      </c>
      <c r="P508" s="19">
        <v>47</v>
      </c>
      <c r="Q508" s="19">
        <v>28</v>
      </c>
      <c r="R508" s="19">
        <v>56</v>
      </c>
      <c r="S508" s="19">
        <v>37</v>
      </c>
      <c r="T508" s="19">
        <v>20</v>
      </c>
      <c r="U508" s="19">
        <v>39</v>
      </c>
      <c r="V508" s="19">
        <v>29</v>
      </c>
      <c r="W508" s="19">
        <v>13</v>
      </c>
    </row>
    <row r="512" spans="2:23" ht="18" customHeight="1" x14ac:dyDescent="0.35">
      <c r="B512" s="24" t="s">
        <v>183</v>
      </c>
    </row>
    <row r="513" spans="2:23" ht="18" customHeight="1" x14ac:dyDescent="0.35">
      <c r="B513" s="4" t="s">
        <v>185</v>
      </c>
      <c r="D513" s="5"/>
      <c r="E513" s="3" t="s">
        <v>5</v>
      </c>
      <c r="F513" s="6"/>
      <c r="G513" s="6"/>
      <c r="H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2:23" ht="18" customHeight="1" x14ac:dyDescent="0.35">
      <c r="B514" s="7" t="s">
        <v>3</v>
      </c>
      <c r="C514" s="8" t="s">
        <v>6</v>
      </c>
      <c r="D514" s="7" t="s">
        <v>24</v>
      </c>
      <c r="E514" s="9" t="s">
        <v>7</v>
      </c>
      <c r="F514" s="10" t="s">
        <v>8</v>
      </c>
      <c r="G514" s="10" t="s">
        <v>9</v>
      </c>
      <c r="H514" s="11" t="s">
        <v>10</v>
      </c>
      <c r="I514" s="11" t="s">
        <v>11</v>
      </c>
      <c r="J514" s="10" t="s">
        <v>12</v>
      </c>
      <c r="K514" s="10" t="s">
        <v>13</v>
      </c>
      <c r="L514" s="10" t="s">
        <v>14</v>
      </c>
      <c r="M514" s="10" t="s">
        <v>15</v>
      </c>
      <c r="N514" s="10" t="s">
        <v>16</v>
      </c>
      <c r="O514" s="10" t="s">
        <v>17</v>
      </c>
      <c r="P514" s="10" t="s">
        <v>18</v>
      </c>
      <c r="Q514" s="10" t="s">
        <v>19</v>
      </c>
      <c r="R514" s="10" t="s">
        <v>20</v>
      </c>
      <c r="S514" s="10" t="s">
        <v>21</v>
      </c>
      <c r="T514" s="10" t="s">
        <v>22</v>
      </c>
      <c r="U514" s="10" t="s">
        <v>23</v>
      </c>
      <c r="V514" s="10">
        <v>7</v>
      </c>
      <c r="W514" s="10">
        <v>8</v>
      </c>
    </row>
    <row r="515" spans="2:23" ht="18" customHeight="1" x14ac:dyDescent="0.35">
      <c r="B515" s="12" t="s">
        <v>25</v>
      </c>
      <c r="C515" s="13" t="s">
        <v>27</v>
      </c>
      <c r="D515" s="14" t="s">
        <v>26</v>
      </c>
      <c r="E515" s="15" t="s">
        <v>28</v>
      </c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7"/>
    </row>
    <row r="516" spans="2:23" ht="18" customHeight="1" x14ac:dyDescent="0.35">
      <c r="B516" s="12" t="s">
        <v>30</v>
      </c>
      <c r="C516" s="13" t="s">
        <v>32</v>
      </c>
      <c r="D516" s="19" t="s">
        <v>31</v>
      </c>
      <c r="E516" s="20">
        <v>7</v>
      </c>
      <c r="F516" s="20">
        <v>8</v>
      </c>
      <c r="G516" s="20">
        <v>3</v>
      </c>
      <c r="H516" s="20">
        <v>7</v>
      </c>
      <c r="I516" s="20">
        <v>5</v>
      </c>
      <c r="J516" s="20">
        <v>5</v>
      </c>
      <c r="K516" s="20">
        <v>11</v>
      </c>
      <c r="L516" s="20">
        <v>7</v>
      </c>
      <c r="M516" s="20">
        <v>2</v>
      </c>
      <c r="N516" s="20">
        <v>18</v>
      </c>
      <c r="O516" s="20">
        <v>10</v>
      </c>
      <c r="P516" s="20">
        <v>14</v>
      </c>
      <c r="Q516" s="20">
        <v>26</v>
      </c>
      <c r="R516" s="20">
        <v>20</v>
      </c>
      <c r="S516" s="20">
        <v>19</v>
      </c>
      <c r="T516" s="20">
        <v>24</v>
      </c>
      <c r="U516" s="20">
        <v>25</v>
      </c>
      <c r="V516" s="20">
        <v>29</v>
      </c>
      <c r="W516" s="20">
        <v>32</v>
      </c>
    </row>
    <row r="517" spans="2:23" ht="18" customHeight="1" x14ac:dyDescent="0.35">
      <c r="B517" s="12" t="s">
        <v>33</v>
      </c>
      <c r="C517" s="13" t="s">
        <v>35</v>
      </c>
      <c r="D517" s="19" t="s">
        <v>34</v>
      </c>
      <c r="E517" s="19">
        <v>6</v>
      </c>
      <c r="F517" s="19">
        <v>4</v>
      </c>
      <c r="G517" s="19">
        <v>5</v>
      </c>
      <c r="H517" s="19">
        <v>4</v>
      </c>
      <c r="I517" s="19">
        <v>3</v>
      </c>
      <c r="J517" s="19">
        <v>7</v>
      </c>
      <c r="K517" s="19">
        <v>12</v>
      </c>
      <c r="L517" s="19">
        <v>3</v>
      </c>
      <c r="M517" s="19">
        <v>2</v>
      </c>
      <c r="N517" s="19">
        <v>28</v>
      </c>
      <c r="O517" s="19">
        <v>5</v>
      </c>
      <c r="P517" s="19">
        <v>6</v>
      </c>
      <c r="Q517" s="19">
        <v>36</v>
      </c>
      <c r="R517" s="19">
        <v>9</v>
      </c>
      <c r="S517" s="19">
        <v>3</v>
      </c>
      <c r="T517" s="19">
        <v>41</v>
      </c>
      <c r="U517" s="19">
        <v>27</v>
      </c>
      <c r="V517" s="19">
        <v>33</v>
      </c>
      <c r="W517" s="19">
        <v>15</v>
      </c>
    </row>
    <row r="518" spans="2:23" ht="18" customHeight="1" x14ac:dyDescent="0.35">
      <c r="B518" s="12" t="s">
        <v>36</v>
      </c>
      <c r="C518" s="13" t="s">
        <v>38</v>
      </c>
      <c r="D518" s="19" t="s">
        <v>37</v>
      </c>
      <c r="E518" s="19">
        <v>4</v>
      </c>
      <c r="F518" s="19">
        <v>4</v>
      </c>
      <c r="G518" s="19">
        <v>3</v>
      </c>
      <c r="H518" s="19">
        <v>4</v>
      </c>
      <c r="I518" s="19">
        <v>4</v>
      </c>
      <c r="J518" s="19">
        <v>4</v>
      </c>
      <c r="K518" s="19">
        <v>8</v>
      </c>
      <c r="L518" s="19">
        <v>6</v>
      </c>
      <c r="M518" s="19">
        <v>2</v>
      </c>
      <c r="N518" s="19">
        <v>7</v>
      </c>
      <c r="O518" s="19">
        <v>6</v>
      </c>
      <c r="P518" s="19">
        <v>7</v>
      </c>
      <c r="Q518" s="19">
        <v>9</v>
      </c>
      <c r="R518" s="19">
        <v>8</v>
      </c>
      <c r="S518" s="19">
        <v>9</v>
      </c>
      <c r="T518" s="19">
        <v>9</v>
      </c>
      <c r="U518" s="19">
        <v>10</v>
      </c>
      <c r="V518" s="19">
        <v>9</v>
      </c>
      <c r="W518" s="19">
        <v>12</v>
      </c>
    </row>
    <row r="519" spans="2:23" ht="18" customHeight="1" x14ac:dyDescent="0.35">
      <c r="B519" s="12" t="s">
        <v>40</v>
      </c>
      <c r="C519" s="13" t="s">
        <v>42</v>
      </c>
      <c r="D519" s="19" t="s">
        <v>41</v>
      </c>
      <c r="E519" s="19">
        <v>16</v>
      </c>
      <c r="F519" s="19">
        <v>19</v>
      </c>
      <c r="G519" s="19">
        <v>11</v>
      </c>
      <c r="H519" s="19">
        <v>17</v>
      </c>
      <c r="I519" s="19">
        <v>5</v>
      </c>
      <c r="J519" s="19">
        <v>6</v>
      </c>
      <c r="K519" s="19">
        <v>10</v>
      </c>
      <c r="L519" s="19">
        <v>7</v>
      </c>
      <c r="M519" s="19">
        <v>2</v>
      </c>
      <c r="N519" s="19">
        <v>9</v>
      </c>
      <c r="O519" s="19">
        <v>6</v>
      </c>
      <c r="P519" s="19">
        <v>8</v>
      </c>
      <c r="Q519" s="19">
        <v>9</v>
      </c>
      <c r="R519" s="19">
        <v>7</v>
      </c>
      <c r="S519" s="19">
        <v>7</v>
      </c>
      <c r="T519" s="19">
        <v>9</v>
      </c>
      <c r="U519" s="19">
        <v>9</v>
      </c>
      <c r="V519" s="19">
        <v>10</v>
      </c>
      <c r="W519" s="19">
        <v>8</v>
      </c>
    </row>
    <row r="520" spans="2:23" ht="18" customHeight="1" x14ac:dyDescent="0.35">
      <c r="B520" s="12" t="s">
        <v>43</v>
      </c>
      <c r="C520" s="13" t="s">
        <v>44</v>
      </c>
      <c r="D520" s="19" t="s">
        <v>45</v>
      </c>
      <c r="E520" s="19">
        <v>4</v>
      </c>
      <c r="F520" s="19">
        <v>4</v>
      </c>
      <c r="G520" s="19">
        <v>3</v>
      </c>
      <c r="H520" s="19">
        <v>4</v>
      </c>
      <c r="I520" s="19">
        <v>5</v>
      </c>
      <c r="J520" s="19">
        <v>6</v>
      </c>
      <c r="K520" s="19">
        <v>6</v>
      </c>
      <c r="L520" s="19">
        <v>4</v>
      </c>
      <c r="M520" s="19">
        <v>1</v>
      </c>
      <c r="N520" s="19">
        <v>9</v>
      </c>
      <c r="O520" s="19">
        <v>4</v>
      </c>
      <c r="P520" s="19">
        <v>7</v>
      </c>
      <c r="Q520" s="19">
        <v>11</v>
      </c>
      <c r="R520" s="19">
        <v>7</v>
      </c>
      <c r="S520" s="19">
        <v>6</v>
      </c>
      <c r="T520" s="19">
        <v>16</v>
      </c>
      <c r="U520" s="19">
        <v>14</v>
      </c>
      <c r="V520" s="19">
        <v>8</v>
      </c>
      <c r="W520" s="19">
        <v>8</v>
      </c>
    </row>
    <row r="521" spans="2:23" ht="18" customHeight="1" x14ac:dyDescent="0.35">
      <c r="B521" s="12" t="s">
        <v>46</v>
      </c>
      <c r="C521" s="13" t="s">
        <v>48</v>
      </c>
      <c r="D521" s="13" t="s">
        <v>47</v>
      </c>
      <c r="E521" s="19" t="s">
        <v>53</v>
      </c>
      <c r="F521" s="19" t="s">
        <v>53</v>
      </c>
      <c r="G521" s="19" t="s">
        <v>53</v>
      </c>
      <c r="H521" s="19" t="s">
        <v>53</v>
      </c>
      <c r="I521" s="19" t="s">
        <v>53</v>
      </c>
      <c r="J521" s="19" t="s">
        <v>53</v>
      </c>
      <c r="K521" s="19" t="s">
        <v>53</v>
      </c>
      <c r="L521" s="19" t="s">
        <v>53</v>
      </c>
      <c r="M521" s="19" t="s">
        <v>53</v>
      </c>
      <c r="N521" s="19" t="s">
        <v>53</v>
      </c>
      <c r="O521" s="19" t="s">
        <v>53</v>
      </c>
      <c r="P521" s="19" t="s">
        <v>53</v>
      </c>
      <c r="Q521" s="19" t="s">
        <v>53</v>
      </c>
      <c r="R521" s="19" t="s">
        <v>53</v>
      </c>
      <c r="S521" s="19" t="s">
        <v>53</v>
      </c>
      <c r="T521" s="19" t="s">
        <v>53</v>
      </c>
      <c r="U521" s="19" t="s">
        <v>53</v>
      </c>
      <c r="V521" s="19" t="s">
        <v>53</v>
      </c>
      <c r="W521" s="19" t="s">
        <v>53</v>
      </c>
    </row>
    <row r="522" spans="2:23" ht="18" customHeight="1" x14ac:dyDescent="0.35">
      <c r="B522" s="12" t="s">
        <v>50</v>
      </c>
      <c r="C522" s="13" t="s">
        <v>52</v>
      </c>
      <c r="D522" s="19" t="s">
        <v>51</v>
      </c>
      <c r="E522" s="19" t="s">
        <v>53</v>
      </c>
      <c r="F522" s="19" t="s">
        <v>53</v>
      </c>
      <c r="G522" s="19" t="s">
        <v>53</v>
      </c>
      <c r="H522" s="19" t="s">
        <v>53</v>
      </c>
      <c r="I522" s="19" t="s">
        <v>53</v>
      </c>
      <c r="J522" s="19" t="s">
        <v>53</v>
      </c>
      <c r="K522" s="19">
        <v>6</v>
      </c>
      <c r="L522" s="19">
        <v>2</v>
      </c>
      <c r="M522" s="19">
        <v>3</v>
      </c>
      <c r="N522" s="19">
        <v>11</v>
      </c>
      <c r="O522" s="19">
        <v>6</v>
      </c>
      <c r="P522" s="19">
        <v>8</v>
      </c>
      <c r="Q522" s="19">
        <v>15</v>
      </c>
      <c r="R522" s="19">
        <v>11</v>
      </c>
      <c r="S522" s="19">
        <v>9</v>
      </c>
      <c r="T522" s="19">
        <v>18</v>
      </c>
      <c r="U522" s="19">
        <v>15</v>
      </c>
      <c r="V522" s="19">
        <v>19</v>
      </c>
      <c r="W522" s="19">
        <v>23</v>
      </c>
    </row>
    <row r="523" spans="2:23" ht="18" customHeight="1" x14ac:dyDescent="0.35">
      <c r="B523" s="12" t="s">
        <v>55</v>
      </c>
      <c r="C523" s="13" t="s">
        <v>57</v>
      </c>
      <c r="D523" s="19" t="s">
        <v>56</v>
      </c>
      <c r="E523" s="19">
        <v>7</v>
      </c>
      <c r="F523" s="19">
        <v>7</v>
      </c>
      <c r="G523" s="19">
        <v>5</v>
      </c>
      <c r="H523" s="19">
        <v>5</v>
      </c>
      <c r="I523" s="19">
        <v>4</v>
      </c>
      <c r="J523" s="19">
        <v>3</v>
      </c>
      <c r="K523" s="19">
        <v>1</v>
      </c>
      <c r="L523" s="19">
        <v>2</v>
      </c>
      <c r="M523" s="19">
        <v>1</v>
      </c>
      <c r="N523" s="19" t="s">
        <v>53</v>
      </c>
      <c r="O523" s="19" t="s">
        <v>53</v>
      </c>
      <c r="P523" s="19" t="s">
        <v>53</v>
      </c>
      <c r="Q523" s="19" t="s">
        <v>53</v>
      </c>
      <c r="R523" s="19" t="s">
        <v>53</v>
      </c>
      <c r="S523" s="19" t="s">
        <v>53</v>
      </c>
      <c r="T523" s="19" t="s">
        <v>53</v>
      </c>
      <c r="U523" s="19" t="s">
        <v>53</v>
      </c>
      <c r="V523" s="19" t="s">
        <v>53</v>
      </c>
      <c r="W523" s="19" t="s">
        <v>53</v>
      </c>
    </row>
    <row r="524" spans="2:23" ht="18" customHeight="1" x14ac:dyDescent="0.35">
      <c r="B524" s="12" t="s">
        <v>58</v>
      </c>
      <c r="C524" s="13" t="s">
        <v>60</v>
      </c>
      <c r="D524" s="19" t="s">
        <v>59</v>
      </c>
      <c r="E524" s="19" t="s">
        <v>53</v>
      </c>
      <c r="F524" s="19" t="s">
        <v>53</v>
      </c>
      <c r="G524" s="19" t="s">
        <v>53</v>
      </c>
      <c r="H524" s="19" t="s">
        <v>53</v>
      </c>
      <c r="I524" s="19" t="s">
        <v>53</v>
      </c>
      <c r="J524" s="19" t="s">
        <v>53</v>
      </c>
      <c r="K524" s="19" t="s">
        <v>53</v>
      </c>
      <c r="L524" s="19" t="s">
        <v>53</v>
      </c>
      <c r="M524" s="19" t="s">
        <v>53</v>
      </c>
      <c r="N524" s="19" t="s">
        <v>53</v>
      </c>
      <c r="O524" s="19" t="s">
        <v>53</v>
      </c>
      <c r="P524" s="19" t="s">
        <v>53</v>
      </c>
      <c r="Q524" s="19" t="s">
        <v>53</v>
      </c>
      <c r="R524" s="19" t="s">
        <v>53</v>
      </c>
      <c r="S524" s="19" t="s">
        <v>53</v>
      </c>
      <c r="T524" s="19" t="s">
        <v>53</v>
      </c>
      <c r="U524" s="19" t="s">
        <v>53</v>
      </c>
      <c r="V524" s="19" t="s">
        <v>53</v>
      </c>
      <c r="W524" s="19" t="s">
        <v>53</v>
      </c>
    </row>
    <row r="525" spans="2:23" ht="18" customHeight="1" x14ac:dyDescent="0.35">
      <c r="B525" s="12" t="s">
        <v>61</v>
      </c>
      <c r="C525" s="13" t="s">
        <v>63</v>
      </c>
      <c r="D525" s="19" t="s">
        <v>62</v>
      </c>
      <c r="E525" s="19">
        <v>37</v>
      </c>
      <c r="F525" s="19">
        <v>36</v>
      </c>
      <c r="G525" s="19">
        <v>31</v>
      </c>
      <c r="H525" s="19">
        <v>34</v>
      </c>
      <c r="I525" s="19">
        <v>30</v>
      </c>
      <c r="J525" s="19">
        <v>28</v>
      </c>
      <c r="K525" s="19">
        <v>43</v>
      </c>
      <c r="L525" s="19">
        <v>32</v>
      </c>
      <c r="M525" s="19">
        <v>23</v>
      </c>
      <c r="N525" s="19">
        <v>61</v>
      </c>
      <c r="O525" s="19">
        <v>42</v>
      </c>
      <c r="P525" s="19">
        <v>49</v>
      </c>
      <c r="Q525" s="19">
        <v>75</v>
      </c>
      <c r="R525" s="19">
        <v>61</v>
      </c>
      <c r="S525" s="19">
        <v>49</v>
      </c>
      <c r="T525" s="19">
        <v>90</v>
      </c>
      <c r="U525" s="19">
        <v>77</v>
      </c>
      <c r="V525" s="19">
        <v>93</v>
      </c>
      <c r="W525" s="19">
        <v>90</v>
      </c>
    </row>
    <row r="526" spans="2:23" ht="18" customHeight="1" x14ac:dyDescent="0.35">
      <c r="B526" s="12" t="s">
        <v>65</v>
      </c>
      <c r="C526" s="13" t="s">
        <v>66</v>
      </c>
      <c r="D526" s="19" t="s">
        <v>67</v>
      </c>
      <c r="E526" s="19">
        <v>18</v>
      </c>
      <c r="F526" s="19">
        <v>19</v>
      </c>
      <c r="G526" s="19">
        <v>22</v>
      </c>
      <c r="H526" s="19">
        <v>21</v>
      </c>
      <c r="I526" s="19">
        <v>25</v>
      </c>
      <c r="J526" s="19">
        <v>26</v>
      </c>
      <c r="K526" s="19">
        <v>28</v>
      </c>
      <c r="L526" s="19">
        <v>29</v>
      </c>
      <c r="M526" s="19">
        <v>34</v>
      </c>
      <c r="N526" s="19">
        <v>29</v>
      </c>
      <c r="O526" s="19">
        <v>31</v>
      </c>
      <c r="P526" s="19">
        <v>34</v>
      </c>
      <c r="Q526" s="19">
        <v>29</v>
      </c>
      <c r="R526" s="19">
        <v>31</v>
      </c>
      <c r="S526" s="19">
        <v>35</v>
      </c>
      <c r="T526" s="19">
        <v>26</v>
      </c>
      <c r="U526" s="19">
        <v>29</v>
      </c>
      <c r="V526" s="19">
        <v>27</v>
      </c>
      <c r="W526" s="19">
        <v>26</v>
      </c>
    </row>
    <row r="527" spans="2:23" ht="18" customHeight="1" x14ac:dyDescent="0.35">
      <c r="B527" s="12" t="s">
        <v>69</v>
      </c>
      <c r="C527" s="13" t="s">
        <v>70</v>
      </c>
      <c r="D527" s="19" t="s">
        <v>67</v>
      </c>
      <c r="E527" s="19">
        <v>12</v>
      </c>
      <c r="F527" s="19">
        <v>12</v>
      </c>
      <c r="G527" s="19">
        <v>15</v>
      </c>
      <c r="H527" s="19">
        <v>14</v>
      </c>
      <c r="I527" s="19">
        <v>17</v>
      </c>
      <c r="J527" s="19">
        <v>17</v>
      </c>
      <c r="K527" s="19">
        <v>20</v>
      </c>
      <c r="L527" s="19">
        <v>20</v>
      </c>
      <c r="M527" s="19">
        <v>24</v>
      </c>
      <c r="N527" s="19">
        <v>21</v>
      </c>
      <c r="O527" s="19">
        <v>22</v>
      </c>
      <c r="P527" s="19">
        <v>25</v>
      </c>
      <c r="Q527" s="19">
        <v>21</v>
      </c>
      <c r="R527" s="19">
        <v>23</v>
      </c>
      <c r="S527" s="19">
        <v>26</v>
      </c>
      <c r="T527" s="19">
        <v>20</v>
      </c>
      <c r="U527" s="19">
        <v>22</v>
      </c>
      <c r="V527" s="19">
        <v>21</v>
      </c>
      <c r="W527" s="19">
        <v>20</v>
      </c>
    </row>
    <row r="528" spans="2:23" ht="18" customHeight="1" x14ac:dyDescent="0.35">
      <c r="B528" s="12" t="s">
        <v>72</v>
      </c>
      <c r="C528" s="13" t="s">
        <v>73</v>
      </c>
      <c r="D528" s="19" t="s">
        <v>67</v>
      </c>
      <c r="E528" s="19">
        <v>11</v>
      </c>
      <c r="F528" s="19">
        <v>11</v>
      </c>
      <c r="G528" s="19">
        <v>13</v>
      </c>
      <c r="H528" s="19">
        <v>13</v>
      </c>
      <c r="I528" s="19">
        <v>15</v>
      </c>
      <c r="J528" s="19">
        <v>16</v>
      </c>
      <c r="K528" s="19">
        <v>17</v>
      </c>
      <c r="L528" s="19">
        <v>17</v>
      </c>
      <c r="M528" s="19">
        <v>21</v>
      </c>
      <c r="N528" s="19">
        <v>18</v>
      </c>
      <c r="O528" s="19">
        <v>19</v>
      </c>
      <c r="P528" s="19">
        <v>21</v>
      </c>
      <c r="Q528" s="19">
        <v>18</v>
      </c>
      <c r="R528" s="19">
        <v>19</v>
      </c>
      <c r="S528" s="19">
        <v>22</v>
      </c>
      <c r="T528" s="19">
        <v>16</v>
      </c>
      <c r="U528" s="19">
        <v>18</v>
      </c>
      <c r="V528" s="19">
        <v>17</v>
      </c>
      <c r="W528" s="19">
        <v>16</v>
      </c>
    </row>
    <row r="529" spans="2:23" ht="18" customHeight="1" x14ac:dyDescent="0.35">
      <c r="B529" s="12" t="s">
        <v>75</v>
      </c>
      <c r="C529" s="13" t="s">
        <v>76</v>
      </c>
      <c r="D529" s="19" t="s">
        <v>77</v>
      </c>
      <c r="E529" s="19">
        <v>3</v>
      </c>
      <c r="F529" s="19">
        <v>3</v>
      </c>
      <c r="G529" s="19">
        <v>4</v>
      </c>
      <c r="H529" s="19">
        <v>4</v>
      </c>
      <c r="I529" s="19">
        <v>4</v>
      </c>
      <c r="J529" s="19">
        <v>4</v>
      </c>
      <c r="K529" s="19">
        <v>4</v>
      </c>
      <c r="L529" s="19">
        <v>4</v>
      </c>
      <c r="M529" s="19">
        <v>5</v>
      </c>
      <c r="N529" s="19">
        <v>4</v>
      </c>
      <c r="O529" s="19">
        <v>4</v>
      </c>
      <c r="P529" s="19">
        <v>5</v>
      </c>
      <c r="Q529" s="19">
        <v>4</v>
      </c>
      <c r="R529" s="19">
        <v>4</v>
      </c>
      <c r="S529" s="19">
        <v>5</v>
      </c>
      <c r="T529" s="19">
        <v>3</v>
      </c>
      <c r="U529" s="19">
        <v>4</v>
      </c>
      <c r="V529" s="19">
        <v>3</v>
      </c>
      <c r="W529" s="19">
        <v>3</v>
      </c>
    </row>
    <row r="530" spans="2:23" ht="18" customHeight="1" x14ac:dyDescent="0.35">
      <c r="B530" s="12" t="s">
        <v>78</v>
      </c>
      <c r="C530" s="13" t="s">
        <v>79</v>
      </c>
      <c r="D530" s="19" t="s">
        <v>80</v>
      </c>
      <c r="E530" s="19">
        <v>8</v>
      </c>
      <c r="F530" s="19">
        <v>10</v>
      </c>
      <c r="G530" s="19">
        <v>11</v>
      </c>
      <c r="H530" s="19">
        <v>10</v>
      </c>
      <c r="I530" s="19">
        <v>11</v>
      </c>
      <c r="J530" s="19">
        <v>12</v>
      </c>
      <c r="K530" s="19">
        <v>12</v>
      </c>
      <c r="L530" s="19">
        <v>12</v>
      </c>
      <c r="M530" s="19">
        <v>14</v>
      </c>
      <c r="N530" s="19">
        <v>13</v>
      </c>
      <c r="O530" s="19">
        <v>13</v>
      </c>
      <c r="P530" s="19">
        <v>14</v>
      </c>
      <c r="Q530" s="19">
        <v>13</v>
      </c>
      <c r="R530" s="19">
        <v>13</v>
      </c>
      <c r="S530" s="19">
        <v>14</v>
      </c>
      <c r="T530" s="19">
        <v>11</v>
      </c>
      <c r="U530" s="19">
        <v>12</v>
      </c>
      <c r="V530" s="19">
        <v>12</v>
      </c>
      <c r="W530" s="19">
        <v>11</v>
      </c>
    </row>
    <row r="531" spans="2:23" ht="18" customHeight="1" x14ac:dyDescent="0.35">
      <c r="B531" s="12" t="s">
        <v>82</v>
      </c>
      <c r="C531" s="13" t="s">
        <v>83</v>
      </c>
      <c r="D531" s="19" t="s">
        <v>80</v>
      </c>
      <c r="E531" s="19">
        <v>1</v>
      </c>
      <c r="F531" s="19">
        <v>1</v>
      </c>
      <c r="G531" s="19">
        <v>1</v>
      </c>
      <c r="H531" s="19">
        <v>1</v>
      </c>
      <c r="I531" s="19">
        <v>1</v>
      </c>
      <c r="J531" s="19">
        <v>1</v>
      </c>
      <c r="K531" s="19">
        <v>1</v>
      </c>
      <c r="L531" s="19">
        <v>1</v>
      </c>
      <c r="M531" s="19">
        <v>2</v>
      </c>
      <c r="N531" s="19">
        <v>1</v>
      </c>
      <c r="O531" s="19">
        <v>1</v>
      </c>
      <c r="P531" s="19">
        <v>2</v>
      </c>
      <c r="Q531" s="19">
        <v>1</v>
      </c>
      <c r="R531" s="19">
        <v>1</v>
      </c>
      <c r="S531" s="19">
        <v>2</v>
      </c>
      <c r="T531" s="19">
        <v>1</v>
      </c>
      <c r="U531" s="19">
        <v>1</v>
      </c>
      <c r="V531" s="19">
        <v>1</v>
      </c>
      <c r="W531" s="19">
        <v>1</v>
      </c>
    </row>
    <row r="532" spans="2:23" ht="18" customHeight="1" x14ac:dyDescent="0.35">
      <c r="B532" s="12" t="s">
        <v>85</v>
      </c>
      <c r="C532" s="13" t="s">
        <v>86</v>
      </c>
      <c r="D532" s="19" t="s">
        <v>80</v>
      </c>
      <c r="E532" s="19">
        <v>5</v>
      </c>
      <c r="F532" s="19">
        <v>5</v>
      </c>
      <c r="G532" s="19">
        <v>5</v>
      </c>
      <c r="H532" s="19">
        <v>5</v>
      </c>
      <c r="I532" s="19">
        <v>6</v>
      </c>
      <c r="J532" s="19">
        <v>6</v>
      </c>
      <c r="K532" s="19">
        <v>6</v>
      </c>
      <c r="L532" s="19">
        <v>6</v>
      </c>
      <c r="M532" s="19">
        <v>7</v>
      </c>
      <c r="N532" s="19">
        <v>6</v>
      </c>
      <c r="O532" s="19">
        <v>6</v>
      </c>
      <c r="P532" s="19">
        <v>7</v>
      </c>
      <c r="Q532" s="19">
        <v>5</v>
      </c>
      <c r="R532" s="19">
        <v>6</v>
      </c>
      <c r="S532" s="19">
        <v>7</v>
      </c>
      <c r="T532" s="19">
        <v>5</v>
      </c>
      <c r="U532" s="19">
        <v>5</v>
      </c>
      <c r="V532" s="19">
        <v>5</v>
      </c>
      <c r="W532" s="19">
        <v>5</v>
      </c>
    </row>
    <row r="533" spans="2:23" ht="18" customHeight="1" x14ac:dyDescent="0.35">
      <c r="B533" s="12" t="s">
        <v>87</v>
      </c>
      <c r="C533" s="13" t="s">
        <v>88</v>
      </c>
      <c r="D533" s="13" t="s">
        <v>89</v>
      </c>
      <c r="E533" s="18" t="s">
        <v>53</v>
      </c>
      <c r="F533" s="18" t="s">
        <v>53</v>
      </c>
      <c r="G533" s="18" t="s">
        <v>53</v>
      </c>
      <c r="H533" s="18" t="s">
        <v>53</v>
      </c>
      <c r="I533" s="18" t="s">
        <v>53</v>
      </c>
      <c r="J533" s="18" t="s">
        <v>53</v>
      </c>
      <c r="K533" s="18" t="s">
        <v>53</v>
      </c>
      <c r="L533" s="18" t="s">
        <v>53</v>
      </c>
      <c r="M533" s="18" t="s">
        <v>53</v>
      </c>
      <c r="N533" s="18" t="s">
        <v>53</v>
      </c>
      <c r="O533" s="18" t="s">
        <v>53</v>
      </c>
      <c r="P533" s="18" t="s">
        <v>53</v>
      </c>
      <c r="Q533" s="18" t="s">
        <v>53</v>
      </c>
      <c r="R533" s="18" t="s">
        <v>53</v>
      </c>
      <c r="S533" s="18" t="s">
        <v>53</v>
      </c>
      <c r="T533" s="18" t="s">
        <v>53</v>
      </c>
      <c r="U533" s="18" t="s">
        <v>53</v>
      </c>
      <c r="V533" s="18" t="s">
        <v>53</v>
      </c>
      <c r="W533" s="18" t="s">
        <v>53</v>
      </c>
    </row>
    <row r="534" spans="2:23" ht="18" customHeight="1" x14ac:dyDescent="0.35">
      <c r="B534" s="12" t="s">
        <v>91</v>
      </c>
      <c r="C534" s="13" t="s">
        <v>92</v>
      </c>
      <c r="D534" s="19" t="s">
        <v>93</v>
      </c>
      <c r="E534" s="18" t="s">
        <v>53</v>
      </c>
      <c r="F534" s="18" t="s">
        <v>53</v>
      </c>
      <c r="G534" s="18" t="s">
        <v>53</v>
      </c>
      <c r="H534" s="18" t="s">
        <v>53</v>
      </c>
      <c r="I534" s="18" t="s">
        <v>53</v>
      </c>
      <c r="J534" s="18" t="s">
        <v>53</v>
      </c>
      <c r="K534" s="18" t="s">
        <v>53</v>
      </c>
      <c r="L534" s="18" t="s">
        <v>53</v>
      </c>
      <c r="M534" s="18" t="s">
        <v>53</v>
      </c>
      <c r="N534" s="18" t="s">
        <v>53</v>
      </c>
      <c r="O534" s="18" t="s">
        <v>53</v>
      </c>
      <c r="P534" s="18" t="s">
        <v>53</v>
      </c>
      <c r="Q534" s="18" t="s">
        <v>53</v>
      </c>
      <c r="R534" s="18" t="s">
        <v>53</v>
      </c>
      <c r="S534" s="18" t="s">
        <v>53</v>
      </c>
      <c r="T534" s="18" t="s">
        <v>53</v>
      </c>
      <c r="U534" s="18" t="s">
        <v>53</v>
      </c>
      <c r="V534" s="18" t="s">
        <v>53</v>
      </c>
      <c r="W534" s="18" t="s">
        <v>53</v>
      </c>
    </row>
    <row r="535" spans="2:23" ht="18" customHeight="1" x14ac:dyDescent="0.35">
      <c r="B535" s="12" t="s">
        <v>94</v>
      </c>
      <c r="C535" s="13" t="s">
        <v>96</v>
      </c>
      <c r="D535" s="19" t="s">
        <v>95</v>
      </c>
      <c r="E535" s="19">
        <v>6</v>
      </c>
      <c r="F535" s="19">
        <v>6</v>
      </c>
      <c r="G535" s="19">
        <v>7</v>
      </c>
      <c r="H535" s="19">
        <v>7</v>
      </c>
      <c r="I535" s="19">
        <v>8</v>
      </c>
      <c r="J535" s="19">
        <v>9</v>
      </c>
      <c r="K535" s="19">
        <v>10</v>
      </c>
      <c r="L535" s="19">
        <v>10</v>
      </c>
      <c r="M535" s="19">
        <v>11</v>
      </c>
      <c r="N535" s="19">
        <v>10</v>
      </c>
      <c r="O535" s="19">
        <v>11</v>
      </c>
      <c r="P535" s="19">
        <v>12</v>
      </c>
      <c r="Q535" s="19">
        <v>10</v>
      </c>
      <c r="R535" s="19">
        <v>11</v>
      </c>
      <c r="S535" s="19">
        <v>12</v>
      </c>
      <c r="T535" s="19">
        <v>10</v>
      </c>
      <c r="U535" s="19">
        <v>11</v>
      </c>
      <c r="V535" s="19">
        <v>10</v>
      </c>
      <c r="W535" s="19">
        <v>10</v>
      </c>
    </row>
    <row r="536" spans="2:23" ht="18" customHeight="1" x14ac:dyDescent="0.35">
      <c r="B536" s="12" t="s">
        <v>97</v>
      </c>
      <c r="C536" s="13" t="s">
        <v>98</v>
      </c>
      <c r="D536" s="19" t="s">
        <v>99</v>
      </c>
      <c r="E536" s="19">
        <v>4</v>
      </c>
      <c r="F536" s="19">
        <v>4</v>
      </c>
      <c r="G536" s="19">
        <v>3</v>
      </c>
      <c r="H536" s="19">
        <v>3</v>
      </c>
      <c r="I536" s="19">
        <v>3</v>
      </c>
      <c r="J536" s="19">
        <v>3</v>
      </c>
      <c r="K536" s="19">
        <v>3</v>
      </c>
      <c r="L536" s="19">
        <v>3</v>
      </c>
      <c r="M536" s="19">
        <v>3</v>
      </c>
      <c r="N536" s="19">
        <v>3</v>
      </c>
      <c r="O536" s="19">
        <v>3</v>
      </c>
      <c r="P536" s="19">
        <v>3</v>
      </c>
      <c r="Q536" s="19">
        <v>3</v>
      </c>
      <c r="R536" s="19">
        <v>3</v>
      </c>
      <c r="S536" s="19">
        <v>3</v>
      </c>
      <c r="T536" s="19">
        <v>3</v>
      </c>
      <c r="U536" s="19">
        <v>3</v>
      </c>
      <c r="V536" s="19">
        <v>3</v>
      </c>
      <c r="W536" s="19">
        <v>4</v>
      </c>
    </row>
    <row r="537" spans="2:23" ht="18" customHeight="1" x14ac:dyDescent="0.35">
      <c r="B537" s="21" t="s">
        <v>100</v>
      </c>
      <c r="C537" s="22" t="s">
        <v>101</v>
      </c>
      <c r="D537" s="23" t="s">
        <v>102</v>
      </c>
      <c r="E537" s="23" t="s">
        <v>53</v>
      </c>
      <c r="F537" s="23" t="s">
        <v>53</v>
      </c>
      <c r="G537" s="23" t="s">
        <v>53</v>
      </c>
      <c r="H537" s="23" t="s">
        <v>53</v>
      </c>
      <c r="I537" s="23" t="s">
        <v>53</v>
      </c>
      <c r="J537" s="23" t="s">
        <v>53</v>
      </c>
      <c r="K537" s="23" t="s">
        <v>53</v>
      </c>
      <c r="L537" s="23" t="s">
        <v>53</v>
      </c>
      <c r="M537" s="23" t="s">
        <v>53</v>
      </c>
      <c r="N537" s="23" t="s">
        <v>53</v>
      </c>
      <c r="O537" s="23" t="s">
        <v>53</v>
      </c>
      <c r="P537" s="23" t="s">
        <v>53</v>
      </c>
      <c r="Q537" s="23" t="s">
        <v>53</v>
      </c>
      <c r="R537" s="23" t="s">
        <v>53</v>
      </c>
      <c r="S537" s="23" t="s">
        <v>53</v>
      </c>
      <c r="T537" s="23" t="s">
        <v>53</v>
      </c>
      <c r="U537" s="23" t="s">
        <v>53</v>
      </c>
      <c r="V537" s="23" t="s">
        <v>53</v>
      </c>
      <c r="W537" s="23" t="s">
        <v>53</v>
      </c>
    </row>
    <row r="538" spans="2:23" ht="18" customHeight="1" x14ac:dyDescent="0.35">
      <c r="B538" s="12" t="s">
        <v>104</v>
      </c>
      <c r="C538" s="13" t="s">
        <v>105</v>
      </c>
      <c r="D538" s="19" t="s">
        <v>106</v>
      </c>
      <c r="E538" s="19">
        <v>5</v>
      </c>
      <c r="F538" s="19">
        <v>5</v>
      </c>
      <c r="G538" s="19">
        <v>5</v>
      </c>
      <c r="H538" s="19">
        <v>5</v>
      </c>
      <c r="I538" s="19">
        <v>6</v>
      </c>
      <c r="J538" s="19">
        <v>6</v>
      </c>
      <c r="K538" s="19">
        <v>5</v>
      </c>
      <c r="L538" s="19">
        <v>6</v>
      </c>
      <c r="M538" s="19">
        <v>7</v>
      </c>
      <c r="N538" s="19">
        <v>5</v>
      </c>
      <c r="O538" s="19">
        <v>5</v>
      </c>
      <c r="P538" s="19">
        <v>5</v>
      </c>
      <c r="Q538" s="19">
        <v>4</v>
      </c>
      <c r="R538" s="19">
        <v>4</v>
      </c>
      <c r="S538" s="19">
        <v>5</v>
      </c>
      <c r="T538" s="19">
        <v>3</v>
      </c>
      <c r="U538" s="19">
        <v>4</v>
      </c>
      <c r="V538" s="19">
        <v>3</v>
      </c>
      <c r="W538" s="19">
        <v>2</v>
      </c>
    </row>
    <row r="539" spans="2:23" ht="18" customHeight="1" x14ac:dyDescent="0.35">
      <c r="B539" s="12" t="s">
        <v>107</v>
      </c>
      <c r="C539" s="13" t="s">
        <v>109</v>
      </c>
      <c r="D539" s="19" t="s">
        <v>108</v>
      </c>
      <c r="E539" s="19">
        <v>5</v>
      </c>
      <c r="F539" s="19">
        <v>6</v>
      </c>
      <c r="G539" s="19">
        <v>6</v>
      </c>
      <c r="H539" s="19">
        <v>6</v>
      </c>
      <c r="I539" s="19">
        <v>7</v>
      </c>
      <c r="J539" s="19">
        <v>7</v>
      </c>
      <c r="K539" s="19">
        <v>6</v>
      </c>
      <c r="L539" s="19">
        <v>7</v>
      </c>
      <c r="M539" s="19">
        <v>8</v>
      </c>
      <c r="N539" s="19">
        <v>5</v>
      </c>
      <c r="O539" s="19">
        <v>6</v>
      </c>
      <c r="P539" s="19">
        <v>6</v>
      </c>
      <c r="Q539" s="19">
        <v>4</v>
      </c>
      <c r="R539" s="19">
        <v>5</v>
      </c>
      <c r="S539" s="19">
        <v>6</v>
      </c>
      <c r="T539" s="19">
        <v>3</v>
      </c>
      <c r="U539" s="19">
        <v>4</v>
      </c>
      <c r="V539" s="19">
        <v>3</v>
      </c>
      <c r="W539" s="19">
        <v>2</v>
      </c>
    </row>
    <row r="540" spans="2:23" ht="18" customHeight="1" x14ac:dyDescent="0.35">
      <c r="B540" s="12" t="s">
        <v>110</v>
      </c>
      <c r="C540" s="13" t="s">
        <v>111</v>
      </c>
      <c r="D540" s="19" t="s">
        <v>112</v>
      </c>
      <c r="E540" s="19">
        <v>7</v>
      </c>
      <c r="F540" s="19">
        <v>8</v>
      </c>
      <c r="G540" s="19">
        <v>9</v>
      </c>
      <c r="H540" s="19">
        <v>8</v>
      </c>
      <c r="I540" s="19">
        <v>9</v>
      </c>
      <c r="J540" s="19">
        <v>9</v>
      </c>
      <c r="K540" s="19">
        <v>8</v>
      </c>
      <c r="L540" s="19">
        <v>8</v>
      </c>
      <c r="M540" s="19">
        <v>10</v>
      </c>
      <c r="N540" s="19">
        <v>6</v>
      </c>
      <c r="O540" s="19">
        <v>7</v>
      </c>
      <c r="P540" s="19">
        <v>7</v>
      </c>
      <c r="Q540" s="19">
        <v>5</v>
      </c>
      <c r="R540" s="19">
        <v>6</v>
      </c>
      <c r="S540" s="19">
        <v>6</v>
      </c>
      <c r="T540" s="19">
        <v>4</v>
      </c>
      <c r="U540" s="19">
        <v>5</v>
      </c>
      <c r="V540" s="19">
        <v>5</v>
      </c>
      <c r="W540" s="19">
        <v>4</v>
      </c>
    </row>
    <row r="541" spans="2:23" ht="18" customHeight="1" x14ac:dyDescent="0.35">
      <c r="B541" s="12" t="s">
        <v>113</v>
      </c>
      <c r="C541" s="13" t="s">
        <v>114</v>
      </c>
      <c r="D541" s="19" t="s">
        <v>115</v>
      </c>
      <c r="E541" s="19" t="s">
        <v>53</v>
      </c>
      <c r="F541" s="19" t="s">
        <v>53</v>
      </c>
      <c r="G541" s="19" t="s">
        <v>53</v>
      </c>
      <c r="H541" s="19" t="s">
        <v>53</v>
      </c>
      <c r="I541" s="19" t="s">
        <v>53</v>
      </c>
      <c r="J541" s="19" t="s">
        <v>53</v>
      </c>
      <c r="K541" s="19" t="s">
        <v>53</v>
      </c>
      <c r="L541" s="19" t="s">
        <v>53</v>
      </c>
      <c r="M541" s="19" t="s">
        <v>53</v>
      </c>
      <c r="N541" s="19" t="s">
        <v>53</v>
      </c>
      <c r="O541" s="19" t="s">
        <v>53</v>
      </c>
      <c r="P541" s="19" t="s">
        <v>53</v>
      </c>
      <c r="Q541" s="19" t="s">
        <v>53</v>
      </c>
      <c r="R541" s="19" t="s">
        <v>53</v>
      </c>
      <c r="S541" s="19" t="s">
        <v>53</v>
      </c>
      <c r="T541" s="19" t="s">
        <v>53</v>
      </c>
      <c r="U541" s="19" t="s">
        <v>53</v>
      </c>
      <c r="V541" s="19" t="s">
        <v>53</v>
      </c>
      <c r="W541" s="19" t="s">
        <v>53</v>
      </c>
    </row>
    <row r="542" spans="2:23" ht="18" customHeight="1" x14ac:dyDescent="0.35">
      <c r="B542" s="12" t="s">
        <v>116</v>
      </c>
      <c r="C542" s="13" t="s">
        <v>118</v>
      </c>
      <c r="D542" s="19" t="s">
        <v>117</v>
      </c>
      <c r="E542" s="19">
        <v>7</v>
      </c>
      <c r="F542" s="19">
        <v>7</v>
      </c>
      <c r="G542" s="19">
        <v>8</v>
      </c>
      <c r="H542" s="19">
        <v>7</v>
      </c>
      <c r="I542" s="19">
        <v>8</v>
      </c>
      <c r="J542" s="19">
        <v>8</v>
      </c>
      <c r="K542" s="19">
        <v>7</v>
      </c>
      <c r="L542" s="19">
        <v>8</v>
      </c>
      <c r="M542" s="19">
        <v>9</v>
      </c>
      <c r="N542" s="19">
        <v>5</v>
      </c>
      <c r="O542" s="19">
        <v>7</v>
      </c>
      <c r="P542" s="19">
        <v>6</v>
      </c>
      <c r="Q542" s="19">
        <v>4</v>
      </c>
      <c r="R542" s="19">
        <v>5</v>
      </c>
      <c r="S542" s="19">
        <v>6</v>
      </c>
      <c r="T542" s="19">
        <v>4</v>
      </c>
      <c r="U542" s="19">
        <v>4</v>
      </c>
      <c r="V542" s="19">
        <v>3</v>
      </c>
      <c r="W542" s="19">
        <v>2</v>
      </c>
    </row>
    <row r="543" spans="2:23" ht="18" customHeight="1" x14ac:dyDescent="0.35">
      <c r="B543" s="12" t="s">
        <v>120</v>
      </c>
      <c r="C543" s="13" t="s">
        <v>122</v>
      </c>
      <c r="D543" s="19" t="s">
        <v>121</v>
      </c>
      <c r="E543" s="19">
        <v>4</v>
      </c>
      <c r="F543" s="19">
        <v>4</v>
      </c>
      <c r="G543" s="19">
        <v>5</v>
      </c>
      <c r="H543" s="19">
        <v>4</v>
      </c>
      <c r="I543" s="19">
        <v>5</v>
      </c>
      <c r="J543" s="19">
        <v>5</v>
      </c>
      <c r="K543" s="19">
        <v>5</v>
      </c>
      <c r="L543" s="19">
        <v>5</v>
      </c>
      <c r="M543" s="19">
        <v>6</v>
      </c>
      <c r="N543" s="19">
        <v>4</v>
      </c>
      <c r="O543" s="19">
        <v>5</v>
      </c>
      <c r="P543" s="19">
        <v>5</v>
      </c>
      <c r="Q543" s="19">
        <v>4</v>
      </c>
      <c r="R543" s="19">
        <v>4</v>
      </c>
      <c r="S543" s="19">
        <v>5</v>
      </c>
      <c r="T543" s="19">
        <v>3</v>
      </c>
      <c r="U543" s="19">
        <v>4</v>
      </c>
      <c r="V543" s="19">
        <v>3</v>
      </c>
      <c r="W543" s="19">
        <v>3</v>
      </c>
    </row>
    <row r="544" spans="2:23" ht="18" customHeight="1" x14ac:dyDescent="0.35">
      <c r="B544" s="12" t="s">
        <v>123</v>
      </c>
      <c r="C544" s="13" t="s">
        <v>125</v>
      </c>
      <c r="D544" s="19" t="s">
        <v>124</v>
      </c>
      <c r="E544" s="19" t="s">
        <v>53</v>
      </c>
      <c r="F544" s="19" t="s">
        <v>53</v>
      </c>
      <c r="G544" s="19" t="s">
        <v>53</v>
      </c>
      <c r="H544" s="19" t="s">
        <v>53</v>
      </c>
      <c r="I544" s="19" t="s">
        <v>53</v>
      </c>
      <c r="J544" s="19" t="s">
        <v>53</v>
      </c>
      <c r="K544" s="19" t="s">
        <v>53</v>
      </c>
      <c r="L544" s="19" t="s">
        <v>53</v>
      </c>
      <c r="M544" s="19" t="s">
        <v>53</v>
      </c>
      <c r="N544" s="19" t="s">
        <v>53</v>
      </c>
      <c r="O544" s="19" t="s">
        <v>53</v>
      </c>
      <c r="P544" s="19" t="s">
        <v>53</v>
      </c>
      <c r="Q544" s="19" t="s">
        <v>53</v>
      </c>
      <c r="R544" s="19" t="s">
        <v>53</v>
      </c>
      <c r="S544" s="19" t="s">
        <v>53</v>
      </c>
      <c r="T544" s="19" t="s">
        <v>53</v>
      </c>
      <c r="U544" s="19" t="s">
        <v>53</v>
      </c>
      <c r="V544" s="19" t="s">
        <v>53</v>
      </c>
      <c r="W544" s="19" t="s">
        <v>53</v>
      </c>
    </row>
    <row r="545" spans="2:23" ht="18" customHeight="1" x14ac:dyDescent="0.35">
      <c r="B545" s="12" t="s">
        <v>126</v>
      </c>
      <c r="C545" s="13" t="s">
        <v>128</v>
      </c>
      <c r="D545" s="19" t="s">
        <v>127</v>
      </c>
      <c r="E545" s="19" t="s">
        <v>53</v>
      </c>
      <c r="F545" s="19" t="s">
        <v>53</v>
      </c>
      <c r="G545" s="19" t="s">
        <v>53</v>
      </c>
      <c r="H545" s="19" t="s">
        <v>53</v>
      </c>
      <c r="I545" s="19" t="s">
        <v>53</v>
      </c>
      <c r="J545" s="19" t="s">
        <v>53</v>
      </c>
      <c r="K545" s="19" t="s">
        <v>53</v>
      </c>
      <c r="L545" s="19" t="s">
        <v>53</v>
      </c>
      <c r="M545" s="19" t="s">
        <v>53</v>
      </c>
      <c r="N545" s="19" t="s">
        <v>53</v>
      </c>
      <c r="O545" s="19" t="s">
        <v>53</v>
      </c>
      <c r="P545" s="19" t="s">
        <v>53</v>
      </c>
      <c r="Q545" s="19" t="s">
        <v>53</v>
      </c>
      <c r="R545" s="19" t="s">
        <v>53</v>
      </c>
      <c r="S545" s="19" t="s">
        <v>53</v>
      </c>
      <c r="T545" s="19" t="s">
        <v>53</v>
      </c>
      <c r="U545" s="19" t="s">
        <v>53</v>
      </c>
      <c r="V545" s="19" t="s">
        <v>53</v>
      </c>
      <c r="W545" s="19" t="s">
        <v>53</v>
      </c>
    </row>
    <row r="546" spans="2:23" ht="18" customHeight="1" x14ac:dyDescent="0.35">
      <c r="B546" s="12" t="s">
        <v>129</v>
      </c>
      <c r="C546" s="13" t="s">
        <v>130</v>
      </c>
      <c r="D546" s="19" t="s">
        <v>131</v>
      </c>
      <c r="E546" s="19">
        <v>3</v>
      </c>
      <c r="F546" s="19">
        <v>3</v>
      </c>
      <c r="G546" s="19">
        <v>3</v>
      </c>
      <c r="H546" s="19">
        <v>3</v>
      </c>
      <c r="I546" s="19">
        <v>3</v>
      </c>
      <c r="J546" s="19">
        <v>2</v>
      </c>
      <c r="K546" s="19">
        <v>3</v>
      </c>
      <c r="L546" s="19">
        <v>2</v>
      </c>
      <c r="M546" s="19">
        <v>2</v>
      </c>
      <c r="N546" s="19">
        <v>3</v>
      </c>
      <c r="O546" s="19">
        <v>3</v>
      </c>
      <c r="P546" s="19">
        <v>2</v>
      </c>
      <c r="Q546" s="19">
        <v>3</v>
      </c>
      <c r="R546" s="19">
        <v>3</v>
      </c>
      <c r="S546" s="19">
        <v>2</v>
      </c>
      <c r="T546" s="19">
        <v>4</v>
      </c>
      <c r="U546" s="19">
        <v>3</v>
      </c>
      <c r="V546" s="19">
        <v>4</v>
      </c>
      <c r="W546" s="19">
        <v>4</v>
      </c>
    </row>
    <row r="547" spans="2:23" ht="18" customHeight="1" x14ac:dyDescent="0.35">
      <c r="B547" s="24" t="s">
        <v>184</v>
      </c>
      <c r="C547" s="25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7" t="s">
        <v>185</v>
      </c>
    </row>
    <row r="548" spans="2:23" ht="18" customHeight="1" x14ac:dyDescent="0.35">
      <c r="B548" s="7" t="s">
        <v>3</v>
      </c>
      <c r="C548" s="8" t="s">
        <v>4</v>
      </c>
      <c r="D548" s="7" t="s">
        <v>24</v>
      </c>
      <c r="E548" s="9" t="s">
        <v>7</v>
      </c>
      <c r="F548" s="10" t="s">
        <v>8</v>
      </c>
      <c r="G548" s="10" t="s">
        <v>9</v>
      </c>
      <c r="H548" s="11" t="s">
        <v>10</v>
      </c>
      <c r="I548" s="11" t="s">
        <v>11</v>
      </c>
      <c r="J548" s="10" t="s">
        <v>12</v>
      </c>
      <c r="K548" s="10" t="s">
        <v>13</v>
      </c>
      <c r="L548" s="10" t="s">
        <v>14</v>
      </c>
      <c r="M548" s="10" t="s">
        <v>15</v>
      </c>
      <c r="N548" s="10" t="s">
        <v>16</v>
      </c>
      <c r="O548" s="10" t="s">
        <v>17</v>
      </c>
      <c r="P548" s="10" t="s">
        <v>18</v>
      </c>
      <c r="Q548" s="10" t="s">
        <v>19</v>
      </c>
      <c r="R548" s="10" t="s">
        <v>20</v>
      </c>
      <c r="S548" s="10" t="s">
        <v>21</v>
      </c>
      <c r="T548" s="10" t="s">
        <v>22</v>
      </c>
      <c r="U548" s="10" t="s">
        <v>23</v>
      </c>
      <c r="V548" s="10">
        <v>7</v>
      </c>
      <c r="W548" s="10">
        <v>8</v>
      </c>
    </row>
    <row r="549" spans="2:23" ht="18" customHeight="1" x14ac:dyDescent="0.35">
      <c r="B549" s="12" t="s">
        <v>133</v>
      </c>
      <c r="C549" s="13" t="s">
        <v>134</v>
      </c>
      <c r="D549" s="19" t="s">
        <v>135</v>
      </c>
      <c r="E549" s="19">
        <v>12</v>
      </c>
      <c r="F549" s="19">
        <v>13</v>
      </c>
      <c r="G549" s="19">
        <v>16</v>
      </c>
      <c r="H549" s="19">
        <v>14</v>
      </c>
      <c r="I549" s="19">
        <v>16</v>
      </c>
      <c r="J549" s="19">
        <v>18</v>
      </c>
      <c r="K549" s="19">
        <v>17</v>
      </c>
      <c r="L549" s="19">
        <v>20</v>
      </c>
      <c r="M549" s="19">
        <v>21</v>
      </c>
      <c r="N549" s="19">
        <v>13</v>
      </c>
      <c r="O549" s="19">
        <v>18</v>
      </c>
      <c r="P549" s="19">
        <v>13</v>
      </c>
      <c r="Q549" s="19">
        <v>12</v>
      </c>
      <c r="R549" s="19">
        <v>15</v>
      </c>
      <c r="S549" s="19">
        <v>14</v>
      </c>
      <c r="T549" s="19">
        <v>11</v>
      </c>
      <c r="U549" s="19">
        <v>13</v>
      </c>
      <c r="V549" s="19">
        <v>10</v>
      </c>
      <c r="W549" s="19">
        <v>8</v>
      </c>
    </row>
    <row r="550" spans="2:23" ht="18" customHeight="1" x14ac:dyDescent="0.35">
      <c r="B550" s="12" t="s">
        <v>137</v>
      </c>
      <c r="C550" s="13" t="s">
        <v>138</v>
      </c>
      <c r="D550" s="19" t="s">
        <v>139</v>
      </c>
      <c r="E550" s="19">
        <v>11</v>
      </c>
      <c r="F550" s="19">
        <v>13</v>
      </c>
      <c r="G550" s="19">
        <v>14</v>
      </c>
      <c r="H550" s="19">
        <v>14</v>
      </c>
      <c r="I550" s="19">
        <v>14</v>
      </c>
      <c r="J550" s="19">
        <v>16</v>
      </c>
      <c r="K550" s="19">
        <v>15</v>
      </c>
      <c r="L550" s="19">
        <v>16</v>
      </c>
      <c r="M550" s="19">
        <v>14</v>
      </c>
      <c r="N550" s="19">
        <v>14</v>
      </c>
      <c r="O550" s="19">
        <v>16</v>
      </c>
      <c r="P550" s="19">
        <v>16</v>
      </c>
      <c r="Q550" s="19">
        <v>13</v>
      </c>
      <c r="R550" s="19">
        <v>14</v>
      </c>
      <c r="S550" s="19">
        <v>16</v>
      </c>
      <c r="T550" s="19">
        <v>14</v>
      </c>
      <c r="U550" s="19">
        <v>13</v>
      </c>
      <c r="V550" s="19">
        <v>12</v>
      </c>
      <c r="W550" s="19">
        <v>12</v>
      </c>
    </row>
    <row r="551" spans="2:23" ht="18" customHeight="1" x14ac:dyDescent="0.35">
      <c r="B551" s="12" t="s">
        <v>140</v>
      </c>
      <c r="C551" s="13" t="s">
        <v>141</v>
      </c>
      <c r="D551" s="19" t="s">
        <v>142</v>
      </c>
      <c r="E551" s="19">
        <v>24</v>
      </c>
      <c r="F551" s="19">
        <v>24</v>
      </c>
      <c r="G551" s="19">
        <v>23</v>
      </c>
      <c r="H551" s="19">
        <v>22</v>
      </c>
      <c r="I551" s="19">
        <v>20</v>
      </c>
      <c r="J551" s="19">
        <v>23</v>
      </c>
      <c r="K551" s="19">
        <v>21</v>
      </c>
      <c r="L551" s="19">
        <v>21</v>
      </c>
      <c r="M551" s="19">
        <v>18</v>
      </c>
      <c r="N551" s="19">
        <v>18</v>
      </c>
      <c r="O551" s="19">
        <v>20</v>
      </c>
      <c r="P551" s="19">
        <v>17</v>
      </c>
      <c r="Q551" s="19">
        <v>16</v>
      </c>
      <c r="R551" s="19">
        <v>18</v>
      </c>
      <c r="S551" s="19">
        <v>14</v>
      </c>
      <c r="T551" s="19">
        <v>13</v>
      </c>
      <c r="U551" s="19">
        <v>14</v>
      </c>
      <c r="V551" s="19">
        <v>13</v>
      </c>
      <c r="W551" s="19">
        <v>6</v>
      </c>
    </row>
    <row r="552" spans="2:23" ht="18" customHeight="1" x14ac:dyDescent="0.35">
      <c r="B552" s="12" t="s">
        <v>143</v>
      </c>
      <c r="C552" s="13" t="s">
        <v>144</v>
      </c>
      <c r="D552" s="19" t="s">
        <v>145</v>
      </c>
      <c r="E552" s="19">
        <v>5</v>
      </c>
      <c r="F552" s="19">
        <v>6</v>
      </c>
      <c r="G552" s="19">
        <v>7</v>
      </c>
      <c r="H552" s="19">
        <v>9</v>
      </c>
      <c r="I552" s="19">
        <v>8</v>
      </c>
      <c r="J552" s="19">
        <v>9</v>
      </c>
      <c r="K552" s="19">
        <v>7</v>
      </c>
      <c r="L552" s="19">
        <v>9</v>
      </c>
      <c r="M552" s="19">
        <v>8</v>
      </c>
      <c r="N552" s="19">
        <v>5</v>
      </c>
      <c r="O552" s="19">
        <v>9</v>
      </c>
      <c r="P552" s="19">
        <v>7</v>
      </c>
      <c r="Q552" s="19">
        <v>5</v>
      </c>
      <c r="R552" s="19">
        <v>8</v>
      </c>
      <c r="S552" s="19">
        <v>7</v>
      </c>
      <c r="T552" s="19">
        <v>5</v>
      </c>
      <c r="U552" s="19">
        <v>6</v>
      </c>
      <c r="V552" s="19">
        <v>6</v>
      </c>
      <c r="W552" s="19">
        <v>9</v>
      </c>
    </row>
    <row r="553" spans="2:23" ht="18" customHeight="1" x14ac:dyDescent="0.35">
      <c r="B553" s="12" t="s">
        <v>146</v>
      </c>
      <c r="C553" s="13" t="s">
        <v>147</v>
      </c>
      <c r="D553" s="19" t="s">
        <v>148</v>
      </c>
      <c r="E553" s="19">
        <v>14</v>
      </c>
      <c r="F553" s="19">
        <v>15</v>
      </c>
      <c r="G553" s="19">
        <v>16</v>
      </c>
      <c r="H553" s="19">
        <v>15</v>
      </c>
      <c r="I553" s="19">
        <v>16</v>
      </c>
      <c r="J553" s="19">
        <v>17</v>
      </c>
      <c r="K553" s="19">
        <v>17</v>
      </c>
      <c r="L553" s="19">
        <v>18</v>
      </c>
      <c r="M553" s="19">
        <v>19</v>
      </c>
      <c r="N553" s="19">
        <v>16</v>
      </c>
      <c r="O553" s="19">
        <v>17</v>
      </c>
      <c r="P553" s="19">
        <v>17</v>
      </c>
      <c r="Q553" s="19">
        <v>15</v>
      </c>
      <c r="R553" s="19">
        <v>16</v>
      </c>
      <c r="S553" s="19">
        <v>17</v>
      </c>
      <c r="T553" s="19">
        <v>14</v>
      </c>
      <c r="U553" s="19">
        <v>15</v>
      </c>
      <c r="V553" s="19">
        <v>14</v>
      </c>
      <c r="W553" s="19">
        <v>14</v>
      </c>
    </row>
    <row r="554" spans="2:23" ht="18" customHeight="1" x14ac:dyDescent="0.35">
      <c r="B554" s="12" t="s">
        <v>150</v>
      </c>
      <c r="C554" s="13" t="s">
        <v>151</v>
      </c>
      <c r="D554" s="19" t="s">
        <v>152</v>
      </c>
      <c r="E554" s="19">
        <v>28</v>
      </c>
      <c r="F554" s="19">
        <v>7</v>
      </c>
      <c r="G554" s="19">
        <v>34</v>
      </c>
      <c r="H554" s="19">
        <v>15</v>
      </c>
      <c r="I554" s="19">
        <v>25</v>
      </c>
      <c r="J554" s="19">
        <v>22</v>
      </c>
      <c r="K554" s="19">
        <v>25</v>
      </c>
      <c r="L554" s="19">
        <v>39</v>
      </c>
      <c r="M554" s="19">
        <v>20</v>
      </c>
      <c r="N554" s="19">
        <v>14</v>
      </c>
      <c r="O554" s="19">
        <v>22</v>
      </c>
      <c r="P554" s="19">
        <v>12</v>
      </c>
      <c r="Q554" s="19">
        <v>11</v>
      </c>
      <c r="R554" s="19">
        <v>17</v>
      </c>
      <c r="S554" s="19">
        <v>7</v>
      </c>
      <c r="T554" s="19">
        <v>9</v>
      </c>
      <c r="U554" s="19">
        <v>18</v>
      </c>
      <c r="V554" s="19">
        <v>2</v>
      </c>
      <c r="W554" s="19">
        <v>3</v>
      </c>
    </row>
    <row r="555" spans="2:23" ht="18" customHeight="1" x14ac:dyDescent="0.35">
      <c r="B555" s="12" t="s">
        <v>153</v>
      </c>
      <c r="C555" s="13" t="s">
        <v>154</v>
      </c>
      <c r="D555" s="19" t="s">
        <v>155</v>
      </c>
      <c r="E555" s="19">
        <v>9</v>
      </c>
      <c r="F555" s="19">
        <v>9</v>
      </c>
      <c r="G555" s="19">
        <v>11</v>
      </c>
      <c r="H555" s="19">
        <v>10</v>
      </c>
      <c r="I555" s="19">
        <v>11</v>
      </c>
      <c r="J555" s="19">
        <v>11</v>
      </c>
      <c r="K555" s="19">
        <v>11</v>
      </c>
      <c r="L555" s="19">
        <v>12</v>
      </c>
      <c r="M555" s="19">
        <v>13</v>
      </c>
      <c r="N555" s="19">
        <v>11</v>
      </c>
      <c r="O555" s="19">
        <v>12</v>
      </c>
      <c r="P555" s="19">
        <v>13</v>
      </c>
      <c r="Q555" s="19">
        <v>11</v>
      </c>
      <c r="R555" s="19">
        <v>11</v>
      </c>
      <c r="S555" s="19">
        <v>12</v>
      </c>
      <c r="T555" s="19">
        <v>10</v>
      </c>
      <c r="U555" s="19">
        <v>11</v>
      </c>
      <c r="V555" s="19">
        <v>10</v>
      </c>
      <c r="W555" s="19">
        <v>9</v>
      </c>
    </row>
    <row r="556" spans="2:23" ht="18" customHeight="1" x14ac:dyDescent="0.35">
      <c r="B556" s="12" t="s">
        <v>156</v>
      </c>
      <c r="C556" s="13" t="s">
        <v>157</v>
      </c>
      <c r="D556" s="19" t="s">
        <v>158</v>
      </c>
      <c r="E556" s="19">
        <v>6</v>
      </c>
      <c r="F556" s="19">
        <v>2</v>
      </c>
      <c r="G556" s="19">
        <v>9</v>
      </c>
      <c r="H556" s="19">
        <v>4</v>
      </c>
      <c r="I556" s="19">
        <v>13</v>
      </c>
      <c r="J556" s="19">
        <v>21</v>
      </c>
      <c r="K556" s="19">
        <v>16</v>
      </c>
      <c r="L556" s="19">
        <v>20</v>
      </c>
      <c r="M556" s="19">
        <v>44</v>
      </c>
      <c r="N556" s="19">
        <v>14</v>
      </c>
      <c r="O556" s="19">
        <v>31</v>
      </c>
      <c r="P556" s="19">
        <v>33</v>
      </c>
      <c r="Q556" s="19">
        <v>24</v>
      </c>
      <c r="R556" s="19">
        <v>42</v>
      </c>
      <c r="S556" s="19">
        <v>25</v>
      </c>
      <c r="T556" s="19">
        <v>20</v>
      </c>
      <c r="U556" s="19">
        <v>33</v>
      </c>
      <c r="V556" s="19">
        <v>29</v>
      </c>
      <c r="W556" s="19">
        <v>13</v>
      </c>
    </row>
  </sheetData>
  <conditionalFormatting sqref="E117:W125">
    <cfRule type="colorScale" priority="1">
      <colorScale>
        <cfvo type="min"/>
        <cfvo type="max"/>
        <color rgb="FF63BE7B"/>
        <color rgb="FFFCFCFF"/>
      </colorScale>
    </cfRule>
  </conditionalFormatting>
  <conditionalFormatting sqref="E533:W534">
    <cfRule type="cellIs" dxfId="47" priority="2" operator="notEqual">
      <formula>#REF!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75C7-5AB7-4251-BAD6-10691E35907C}">
  <dimension ref="A28:AW186"/>
  <sheetViews>
    <sheetView topLeftCell="E79" zoomScale="90" zoomScaleNormal="90" workbookViewId="0">
      <selection activeCell="N97" sqref="N97"/>
    </sheetView>
  </sheetViews>
  <sheetFormatPr defaultRowHeight="14.5" x14ac:dyDescent="0.35"/>
  <cols>
    <col min="3" max="3" width="29.1796875" customWidth="1"/>
    <col min="12" max="12" width="7.26953125" customWidth="1"/>
    <col min="13" max="13" width="12.453125" customWidth="1"/>
    <col min="14" max="22" width="7" customWidth="1"/>
    <col min="23" max="25" width="5.1796875" customWidth="1"/>
    <col min="31" max="49" width="3.81640625" customWidth="1"/>
  </cols>
  <sheetData>
    <row r="28" spans="2:13" ht="16.5" x14ac:dyDescent="0.35">
      <c r="B28" s="111" t="s">
        <v>315</v>
      </c>
      <c r="C28" s="111"/>
      <c r="D28" s="111"/>
    </row>
    <row r="30" spans="2:13" x14ac:dyDescent="0.35">
      <c r="B30" s="78" t="s">
        <v>351</v>
      </c>
    </row>
    <row r="31" spans="2:13" x14ac:dyDescent="0.35">
      <c r="B31" s="56" t="s">
        <v>354</v>
      </c>
      <c r="C31" s="56"/>
      <c r="D31" s="57" t="s">
        <v>216</v>
      </c>
      <c r="E31" s="57" t="s">
        <v>191</v>
      </c>
      <c r="F31" s="57" t="s">
        <v>193</v>
      </c>
      <c r="G31" s="57" t="s">
        <v>194</v>
      </c>
      <c r="H31" s="57" t="s">
        <v>195</v>
      </c>
      <c r="I31" s="57" t="s">
        <v>196</v>
      </c>
      <c r="J31" s="57" t="s">
        <v>197</v>
      </c>
      <c r="K31" s="57" t="s">
        <v>217</v>
      </c>
      <c r="L31" s="57"/>
      <c r="M31" s="56"/>
    </row>
    <row r="32" spans="2:13" x14ac:dyDescent="0.35">
      <c r="B32" s="56" t="s">
        <v>3</v>
      </c>
      <c r="C32" s="56" t="s">
        <v>218</v>
      </c>
      <c r="D32" s="58" t="s">
        <v>219</v>
      </c>
      <c r="E32" s="58" t="s">
        <v>192</v>
      </c>
      <c r="F32" s="58" t="s">
        <v>164</v>
      </c>
      <c r="G32" s="58" t="s">
        <v>167</v>
      </c>
      <c r="H32" s="58" t="s">
        <v>222</v>
      </c>
      <c r="I32" s="58" t="s">
        <v>176</v>
      </c>
      <c r="J32" s="58" t="s">
        <v>179</v>
      </c>
      <c r="K32" s="58" t="s">
        <v>225</v>
      </c>
      <c r="L32" s="58" t="s">
        <v>185</v>
      </c>
      <c r="M32" s="56"/>
    </row>
    <row r="33" spans="2:15" x14ac:dyDescent="0.35">
      <c r="B33" s="59" t="s">
        <v>33</v>
      </c>
      <c r="C33" s="59" t="s">
        <v>226</v>
      </c>
      <c r="D33" s="58" t="s">
        <v>227</v>
      </c>
      <c r="E33" s="58" t="s">
        <v>227</v>
      </c>
      <c r="F33" s="58" t="s">
        <v>227</v>
      </c>
      <c r="G33" s="58" t="s">
        <v>227</v>
      </c>
      <c r="H33" s="58" t="s">
        <v>227</v>
      </c>
      <c r="I33" s="58" t="s">
        <v>227</v>
      </c>
      <c r="J33" s="58" t="s">
        <v>227</v>
      </c>
      <c r="K33" s="58" t="s">
        <v>227</v>
      </c>
      <c r="L33" s="58" t="s">
        <v>227</v>
      </c>
      <c r="M33" s="56"/>
    </row>
    <row r="34" spans="2:15" x14ac:dyDescent="0.35">
      <c r="B34" s="59" t="s">
        <v>36</v>
      </c>
      <c r="C34" s="59" t="s">
        <v>228</v>
      </c>
      <c r="D34" s="58" t="s">
        <v>227</v>
      </c>
      <c r="E34" s="58" t="s">
        <v>227</v>
      </c>
      <c r="F34" s="58" t="s">
        <v>227</v>
      </c>
      <c r="G34" s="58" t="s">
        <v>227</v>
      </c>
      <c r="H34" s="58" t="s">
        <v>227</v>
      </c>
      <c r="I34" s="58" t="s">
        <v>227</v>
      </c>
      <c r="J34" s="58" t="s">
        <v>227</v>
      </c>
      <c r="K34" s="58" t="s">
        <v>227</v>
      </c>
      <c r="L34" s="58" t="s">
        <v>227</v>
      </c>
      <c r="M34" s="56" t="s">
        <v>229</v>
      </c>
    </row>
    <row r="35" spans="2:15" x14ac:dyDescent="0.35">
      <c r="B35" s="59" t="s">
        <v>40</v>
      </c>
      <c r="C35" s="59" t="s">
        <v>259</v>
      </c>
      <c r="D35" s="58" t="s">
        <v>227</v>
      </c>
      <c r="E35" s="58" t="s">
        <v>227</v>
      </c>
      <c r="F35" s="58" t="s">
        <v>227</v>
      </c>
      <c r="G35" s="58" t="s">
        <v>227</v>
      </c>
      <c r="H35" s="58" t="s">
        <v>227</v>
      </c>
      <c r="I35" s="58" t="s">
        <v>227</v>
      </c>
      <c r="J35" s="58" t="s">
        <v>227</v>
      </c>
      <c r="K35" s="58" t="s">
        <v>227</v>
      </c>
      <c r="L35" s="58" t="s">
        <v>227</v>
      </c>
      <c r="M35" s="56" t="s">
        <v>230</v>
      </c>
    </row>
    <row r="36" spans="2:15" x14ac:dyDescent="0.35">
      <c r="B36" s="59" t="s">
        <v>43</v>
      </c>
      <c r="C36" s="59" t="s">
        <v>44</v>
      </c>
      <c r="D36" s="58" t="s">
        <v>227</v>
      </c>
      <c r="E36" s="58" t="s">
        <v>227</v>
      </c>
      <c r="F36" s="58" t="s">
        <v>227</v>
      </c>
      <c r="G36" s="58" t="s">
        <v>227</v>
      </c>
      <c r="H36" s="58" t="s">
        <v>227</v>
      </c>
      <c r="I36" s="58" t="s">
        <v>227</v>
      </c>
      <c r="J36" s="58" t="s">
        <v>227</v>
      </c>
      <c r="K36" s="58" t="s">
        <v>227</v>
      </c>
      <c r="L36" s="58" t="s">
        <v>227</v>
      </c>
      <c r="M36" s="56"/>
    </row>
    <row r="37" spans="2:15" x14ac:dyDescent="0.35">
      <c r="B37" s="59" t="s">
        <v>58</v>
      </c>
      <c r="C37" s="59" t="s">
        <v>231</v>
      </c>
      <c r="D37" s="58" t="s">
        <v>227</v>
      </c>
      <c r="E37" s="58"/>
      <c r="F37" s="58"/>
      <c r="G37" s="58"/>
      <c r="H37" s="58"/>
      <c r="I37" s="58"/>
      <c r="J37" s="58"/>
      <c r="K37" s="58"/>
      <c r="L37" s="58"/>
      <c r="M37" s="56"/>
    </row>
    <row r="38" spans="2:15" x14ac:dyDescent="0.35">
      <c r="B38" s="59" t="s">
        <v>65</v>
      </c>
      <c r="C38" s="59" t="s">
        <v>66</v>
      </c>
      <c r="D38" s="58"/>
      <c r="E38" s="60">
        <v>0.3</v>
      </c>
      <c r="F38" s="58"/>
      <c r="G38" s="58"/>
      <c r="H38" s="58"/>
      <c r="I38" s="58"/>
      <c r="J38" s="58"/>
      <c r="K38" s="58"/>
      <c r="L38" s="58"/>
      <c r="M38" s="56" t="s">
        <v>232</v>
      </c>
    </row>
    <row r="39" spans="2:15" x14ac:dyDescent="0.35">
      <c r="B39" s="59" t="s">
        <v>69</v>
      </c>
      <c r="C39" s="59" t="s">
        <v>70</v>
      </c>
      <c r="D39" s="58"/>
      <c r="E39" s="58"/>
      <c r="F39" s="60">
        <v>0.3</v>
      </c>
      <c r="G39" s="58"/>
      <c r="H39" s="60">
        <v>0.3</v>
      </c>
      <c r="I39" s="58"/>
      <c r="J39" s="58"/>
      <c r="K39" s="58"/>
      <c r="L39" s="58"/>
      <c r="M39" s="56" t="s">
        <v>232</v>
      </c>
    </row>
    <row r="40" spans="2:15" x14ac:dyDescent="0.35">
      <c r="B40" s="59" t="s">
        <v>75</v>
      </c>
      <c r="C40" s="59" t="s">
        <v>76</v>
      </c>
      <c r="D40" s="58"/>
      <c r="E40" s="58"/>
      <c r="F40" s="58"/>
      <c r="G40" s="58"/>
      <c r="H40" s="58" t="s">
        <v>227</v>
      </c>
      <c r="I40" s="58" t="s">
        <v>227</v>
      </c>
      <c r="J40" s="58" t="s">
        <v>227</v>
      </c>
      <c r="K40" s="58"/>
      <c r="L40" s="58" t="s">
        <v>227</v>
      </c>
      <c r="M40" s="56"/>
    </row>
    <row r="41" spans="2:15" x14ac:dyDescent="0.35">
      <c r="B41" s="59" t="s">
        <v>78</v>
      </c>
      <c r="C41" s="59" t="s">
        <v>79</v>
      </c>
      <c r="D41" s="58"/>
      <c r="E41" s="58"/>
      <c r="F41" s="58"/>
      <c r="G41" s="58" t="s">
        <v>227</v>
      </c>
      <c r="H41" s="58"/>
      <c r="I41" s="58"/>
      <c r="J41" s="58" t="s">
        <v>227</v>
      </c>
      <c r="K41" s="58"/>
      <c r="L41" s="58"/>
      <c r="M41" s="56"/>
    </row>
    <row r="42" spans="2:15" x14ac:dyDescent="0.35">
      <c r="B42" s="59" t="s">
        <v>82</v>
      </c>
      <c r="C42" s="59" t="s">
        <v>233</v>
      </c>
      <c r="D42" s="85" t="s">
        <v>260</v>
      </c>
      <c r="E42" s="58"/>
      <c r="F42" s="58"/>
      <c r="G42" s="58"/>
      <c r="H42" s="58"/>
      <c r="I42" s="58"/>
      <c r="J42" s="58"/>
      <c r="K42" s="58"/>
      <c r="L42" s="58"/>
      <c r="M42" s="56"/>
      <c r="O42" s="128" t="s">
        <v>348</v>
      </c>
    </row>
    <row r="43" spans="2:15" x14ac:dyDescent="0.35">
      <c r="B43" s="129" t="s">
        <v>85</v>
      </c>
      <c r="C43" s="129" t="s">
        <v>86</v>
      </c>
      <c r="D43" s="130"/>
      <c r="E43" s="130" t="s">
        <v>227</v>
      </c>
      <c r="F43" s="130" t="s">
        <v>227</v>
      </c>
      <c r="G43" s="130"/>
      <c r="H43" s="130"/>
      <c r="I43" s="130"/>
      <c r="J43" s="130"/>
      <c r="K43" s="130"/>
      <c r="L43" s="130"/>
      <c r="M43" s="131"/>
    </row>
    <row r="44" spans="2:15" x14ac:dyDescent="0.35">
      <c r="B44" s="129" t="s">
        <v>91</v>
      </c>
      <c r="C44" s="129" t="s">
        <v>92</v>
      </c>
      <c r="D44" s="130" t="s">
        <v>227</v>
      </c>
      <c r="E44" s="130"/>
      <c r="F44" s="130" t="s">
        <v>227</v>
      </c>
      <c r="G44" s="130"/>
      <c r="H44" s="130"/>
      <c r="I44" s="130"/>
      <c r="J44" s="130"/>
      <c r="K44" s="130"/>
      <c r="L44" s="130"/>
      <c r="M44" s="131"/>
    </row>
    <row r="45" spans="2:15" x14ac:dyDescent="0.35">
      <c r="B45" s="59" t="s">
        <v>110</v>
      </c>
      <c r="C45" s="59" t="s">
        <v>111</v>
      </c>
      <c r="D45" s="58"/>
      <c r="E45" s="58"/>
      <c r="F45" s="58"/>
      <c r="G45" s="86">
        <v>0.05</v>
      </c>
      <c r="H45" s="58"/>
      <c r="I45" s="60">
        <v>0.1</v>
      </c>
      <c r="J45" s="58"/>
      <c r="K45" s="60">
        <v>0.05</v>
      </c>
      <c r="L45" s="60"/>
      <c r="M45" s="56" t="s">
        <v>235</v>
      </c>
      <c r="O45" s="128" t="s">
        <v>350</v>
      </c>
    </row>
    <row r="46" spans="2:15" x14ac:dyDescent="0.35">
      <c r="B46" s="59" t="s">
        <v>113</v>
      </c>
      <c r="C46" s="59" t="s">
        <v>114</v>
      </c>
      <c r="D46" s="58" t="s">
        <v>227</v>
      </c>
      <c r="E46" s="58"/>
      <c r="F46" s="58"/>
      <c r="G46" s="58"/>
      <c r="H46" s="58"/>
      <c r="I46" s="58"/>
      <c r="J46" s="58"/>
      <c r="K46" s="58"/>
      <c r="L46" s="58"/>
      <c r="M46" s="56"/>
    </row>
    <row r="47" spans="2:15" x14ac:dyDescent="0.35">
      <c r="B47" s="59" t="s">
        <v>116</v>
      </c>
      <c r="C47" s="59" t="s">
        <v>236</v>
      </c>
      <c r="D47" s="60">
        <v>0.1</v>
      </c>
      <c r="E47" s="60">
        <v>0.1</v>
      </c>
      <c r="F47" s="60">
        <v>0.1</v>
      </c>
      <c r="G47" s="60">
        <v>0.1</v>
      </c>
      <c r="H47" s="60">
        <v>0.1</v>
      </c>
      <c r="I47" s="60">
        <v>0.1</v>
      </c>
      <c r="J47" s="60">
        <v>0.1</v>
      </c>
      <c r="K47" s="60">
        <v>0.1</v>
      </c>
      <c r="L47" s="60">
        <v>0.1</v>
      </c>
      <c r="M47" s="56" t="s">
        <v>237</v>
      </c>
    </row>
    <row r="48" spans="2:15" x14ac:dyDescent="0.35">
      <c r="B48" s="61" t="s">
        <v>120</v>
      </c>
      <c r="C48" s="59" t="s">
        <v>238</v>
      </c>
      <c r="D48" s="58"/>
      <c r="E48" s="58" t="s">
        <v>227</v>
      </c>
      <c r="F48" s="58" t="s">
        <v>227</v>
      </c>
      <c r="G48" s="58" t="s">
        <v>227</v>
      </c>
      <c r="H48" s="85" t="s">
        <v>260</v>
      </c>
      <c r="I48" s="58"/>
      <c r="J48" s="58"/>
      <c r="K48" s="58"/>
      <c r="L48" s="58"/>
      <c r="M48" s="56"/>
      <c r="O48" s="128" t="s">
        <v>349</v>
      </c>
    </row>
    <row r="49" spans="2:22" x14ac:dyDescent="0.35">
      <c r="B49" s="59" t="s">
        <v>123</v>
      </c>
      <c r="C49" s="59" t="s">
        <v>239</v>
      </c>
      <c r="D49" s="58"/>
      <c r="E49" s="58"/>
      <c r="F49" s="58"/>
      <c r="G49" s="58"/>
      <c r="H49" s="58" t="s">
        <v>227</v>
      </c>
      <c r="I49" s="58"/>
      <c r="J49" s="58"/>
      <c r="K49" s="58"/>
      <c r="L49" s="58"/>
      <c r="M49" s="56"/>
    </row>
    <row r="50" spans="2:22" x14ac:dyDescent="0.35">
      <c r="B50" s="59" t="s">
        <v>129</v>
      </c>
      <c r="C50" s="59" t="s">
        <v>130</v>
      </c>
      <c r="D50" s="58"/>
      <c r="E50" s="58" t="s">
        <v>227</v>
      </c>
      <c r="F50" s="58" t="s">
        <v>227</v>
      </c>
      <c r="G50" s="58" t="s">
        <v>227</v>
      </c>
      <c r="H50" s="58" t="s">
        <v>227</v>
      </c>
      <c r="I50" s="58" t="s">
        <v>227</v>
      </c>
      <c r="J50" s="58" t="s">
        <v>227</v>
      </c>
      <c r="K50" s="58" t="s">
        <v>227</v>
      </c>
      <c r="L50" s="58" t="s">
        <v>227</v>
      </c>
      <c r="M50" s="56"/>
    </row>
    <row r="53" spans="2:22" ht="15" thickBot="1" x14ac:dyDescent="0.4">
      <c r="C53" s="72" t="s">
        <v>355</v>
      </c>
    </row>
    <row r="54" spans="2:22" x14ac:dyDescent="0.35">
      <c r="B54" s="62" t="s">
        <v>240</v>
      </c>
      <c r="C54" s="63"/>
      <c r="D54" s="64" t="s">
        <v>7</v>
      </c>
      <c r="E54" s="64" t="s">
        <v>8</v>
      </c>
      <c r="F54" s="65" t="s">
        <v>9</v>
      </c>
      <c r="G54" s="65" t="s">
        <v>10</v>
      </c>
      <c r="H54" s="65" t="s">
        <v>11</v>
      </c>
      <c r="I54" s="65" t="s">
        <v>12</v>
      </c>
      <c r="J54" s="65" t="s">
        <v>13</v>
      </c>
      <c r="K54" s="65" t="s">
        <v>14</v>
      </c>
      <c r="L54" s="65" t="s">
        <v>15</v>
      </c>
      <c r="M54" s="65" t="s">
        <v>16</v>
      </c>
      <c r="N54" s="65" t="s">
        <v>17</v>
      </c>
      <c r="O54" s="65" t="s">
        <v>18</v>
      </c>
      <c r="P54" s="65" t="s">
        <v>19</v>
      </c>
      <c r="Q54" s="65" t="s">
        <v>20</v>
      </c>
      <c r="R54" s="65" t="s">
        <v>21</v>
      </c>
      <c r="S54" s="65" t="s">
        <v>22</v>
      </c>
      <c r="T54" s="65" t="s">
        <v>23</v>
      </c>
      <c r="U54" s="65">
        <v>7</v>
      </c>
      <c r="V54" s="66">
        <v>8</v>
      </c>
    </row>
    <row r="55" spans="2:22" x14ac:dyDescent="0.35">
      <c r="B55" s="67" t="s">
        <v>241</v>
      </c>
      <c r="C55" s="68" t="s">
        <v>242</v>
      </c>
      <c r="D55" s="79">
        <v>71.5</v>
      </c>
      <c r="E55" s="79">
        <v>66.5</v>
      </c>
      <c r="F55" s="79">
        <v>68.5</v>
      </c>
      <c r="G55" s="79">
        <v>80.5</v>
      </c>
      <c r="H55" s="79">
        <v>82</v>
      </c>
      <c r="I55" s="79">
        <v>103.5</v>
      </c>
      <c r="J55" s="79">
        <v>97</v>
      </c>
      <c r="K55" s="79">
        <v>79.5</v>
      </c>
      <c r="L55" s="79">
        <v>96</v>
      </c>
      <c r="M55" s="79">
        <v>120.5</v>
      </c>
      <c r="N55" s="79">
        <v>93</v>
      </c>
      <c r="O55" s="79">
        <v>97</v>
      </c>
      <c r="P55" s="79">
        <v>130.5</v>
      </c>
      <c r="Q55" s="79">
        <v>121</v>
      </c>
      <c r="R55" s="79">
        <v>95.5</v>
      </c>
      <c r="S55" s="79">
        <v>144.5</v>
      </c>
      <c r="T55" s="79">
        <v>140.5</v>
      </c>
      <c r="U55" s="79">
        <v>124.5</v>
      </c>
      <c r="V55" s="80">
        <v>138</v>
      </c>
    </row>
    <row r="56" spans="2:22" x14ac:dyDescent="0.35">
      <c r="B56" s="67" t="s">
        <v>191</v>
      </c>
      <c r="C56" s="68" t="s">
        <v>243</v>
      </c>
      <c r="D56" s="79">
        <v>29.5</v>
      </c>
      <c r="E56" s="79">
        <v>30</v>
      </c>
      <c r="F56" s="79">
        <v>29</v>
      </c>
      <c r="G56" s="79">
        <v>31</v>
      </c>
      <c r="H56" s="79">
        <v>32.5</v>
      </c>
      <c r="I56" s="79">
        <v>36.5</v>
      </c>
      <c r="J56" s="79">
        <v>39</v>
      </c>
      <c r="K56" s="79">
        <v>32.5</v>
      </c>
      <c r="L56" s="79">
        <v>33.5</v>
      </c>
      <c r="M56" s="79">
        <v>39.5</v>
      </c>
      <c r="N56" s="79">
        <v>33</v>
      </c>
      <c r="O56" s="79">
        <v>36</v>
      </c>
      <c r="P56" s="79">
        <v>39.5</v>
      </c>
      <c r="Q56" s="79">
        <v>30.5</v>
      </c>
      <c r="R56" s="79">
        <v>28</v>
      </c>
      <c r="S56" s="79">
        <v>38.5</v>
      </c>
      <c r="T56" s="79">
        <v>35</v>
      </c>
      <c r="U56" s="79">
        <v>42.5</v>
      </c>
      <c r="V56" s="80">
        <v>30</v>
      </c>
    </row>
    <row r="57" spans="2:22" x14ac:dyDescent="0.35">
      <c r="B57" s="67" t="s">
        <v>193</v>
      </c>
      <c r="C57" s="68" t="s">
        <v>244</v>
      </c>
      <c r="D57" s="79">
        <v>58.5</v>
      </c>
      <c r="E57" s="79">
        <v>59.5</v>
      </c>
      <c r="F57" s="79">
        <v>60</v>
      </c>
      <c r="G57" s="79">
        <v>63.5</v>
      </c>
      <c r="H57" s="79">
        <v>53.5</v>
      </c>
      <c r="I57" s="79">
        <v>68.5</v>
      </c>
      <c r="J57" s="79">
        <v>66.5</v>
      </c>
      <c r="K57" s="79">
        <v>62</v>
      </c>
      <c r="L57" s="79">
        <v>66.5</v>
      </c>
      <c r="M57" s="79">
        <v>80</v>
      </c>
      <c r="N57" s="79">
        <v>65.5</v>
      </c>
      <c r="O57" s="79">
        <v>70</v>
      </c>
      <c r="P57" s="79">
        <v>91.5</v>
      </c>
      <c r="Q57" s="79">
        <v>72.5</v>
      </c>
      <c r="R57" s="79">
        <v>74</v>
      </c>
      <c r="S57" s="79">
        <v>102.5</v>
      </c>
      <c r="T57" s="79">
        <v>87</v>
      </c>
      <c r="U57" s="79">
        <v>96</v>
      </c>
      <c r="V57" s="80">
        <v>87</v>
      </c>
    </row>
    <row r="58" spans="2:22" x14ac:dyDescent="0.35">
      <c r="B58" s="67" t="s">
        <v>194</v>
      </c>
      <c r="C58" s="68" t="s">
        <v>245</v>
      </c>
      <c r="D58" s="79">
        <v>57.5</v>
      </c>
      <c r="E58" s="79">
        <v>59</v>
      </c>
      <c r="F58" s="79">
        <v>61</v>
      </c>
      <c r="G58" s="79">
        <v>60.5</v>
      </c>
      <c r="H58" s="79">
        <v>62</v>
      </c>
      <c r="I58" s="79">
        <v>61</v>
      </c>
      <c r="J58" s="79">
        <v>68</v>
      </c>
      <c r="K58" s="79">
        <v>56</v>
      </c>
      <c r="L58" s="79">
        <v>56.5</v>
      </c>
      <c r="M58" s="79">
        <v>67</v>
      </c>
      <c r="N58" s="79">
        <v>53.5</v>
      </c>
      <c r="O58" s="79">
        <v>61</v>
      </c>
      <c r="P58" s="79">
        <v>72.5</v>
      </c>
      <c r="Q58" s="79">
        <v>59</v>
      </c>
      <c r="R58" s="79">
        <v>53.5</v>
      </c>
      <c r="S58" s="79">
        <v>86</v>
      </c>
      <c r="T58" s="79">
        <v>76</v>
      </c>
      <c r="U58" s="79">
        <v>78</v>
      </c>
      <c r="V58" s="80">
        <v>64</v>
      </c>
    </row>
    <row r="59" spans="2:22" x14ac:dyDescent="0.35">
      <c r="B59" s="67" t="s">
        <v>195</v>
      </c>
      <c r="C59" s="68" t="s">
        <v>246</v>
      </c>
      <c r="D59" s="79">
        <v>54</v>
      </c>
      <c r="E59" s="79">
        <v>56</v>
      </c>
      <c r="F59" s="79">
        <v>60</v>
      </c>
      <c r="G59" s="79">
        <v>59</v>
      </c>
      <c r="H59" s="79">
        <v>64</v>
      </c>
      <c r="I59" s="79">
        <v>68.5</v>
      </c>
      <c r="J59" s="79">
        <v>78.5</v>
      </c>
      <c r="K59" s="79">
        <v>71</v>
      </c>
      <c r="L59" s="79">
        <v>73</v>
      </c>
      <c r="M59" s="79">
        <v>87.5</v>
      </c>
      <c r="N59" s="79">
        <v>72</v>
      </c>
      <c r="O59" s="79">
        <v>76.5</v>
      </c>
      <c r="P59" s="79">
        <v>96</v>
      </c>
      <c r="Q59" s="79">
        <v>76</v>
      </c>
      <c r="R59" s="79">
        <v>73.5</v>
      </c>
      <c r="S59" s="79">
        <v>101</v>
      </c>
      <c r="T59" s="79">
        <v>93</v>
      </c>
      <c r="U59" s="79">
        <v>88.5</v>
      </c>
      <c r="V59" s="80">
        <v>68</v>
      </c>
    </row>
    <row r="60" spans="2:22" x14ac:dyDescent="0.35">
      <c r="B60" s="67" t="s">
        <v>196</v>
      </c>
      <c r="C60" s="68" t="s">
        <v>247</v>
      </c>
      <c r="D60" s="79">
        <v>99</v>
      </c>
      <c r="E60" s="79">
        <v>98.5</v>
      </c>
      <c r="F60" s="79">
        <v>97.5</v>
      </c>
      <c r="G60" s="79">
        <v>103.5</v>
      </c>
      <c r="H60" s="79">
        <v>86</v>
      </c>
      <c r="I60" s="79">
        <v>91</v>
      </c>
      <c r="J60" s="79">
        <v>106.5</v>
      </c>
      <c r="K60" s="79">
        <v>94</v>
      </c>
      <c r="L60" s="79">
        <v>91</v>
      </c>
      <c r="M60" s="79">
        <v>120</v>
      </c>
      <c r="N60" s="79">
        <v>89.5</v>
      </c>
      <c r="O60" s="79">
        <v>93.5</v>
      </c>
      <c r="P60" s="79">
        <v>124</v>
      </c>
      <c r="Q60" s="79">
        <v>93</v>
      </c>
      <c r="R60" s="79">
        <v>81</v>
      </c>
      <c r="S60" s="79">
        <v>134.5</v>
      </c>
      <c r="T60" s="79">
        <v>121</v>
      </c>
      <c r="U60" s="79">
        <v>111</v>
      </c>
      <c r="V60" s="80">
        <v>103</v>
      </c>
    </row>
    <row r="61" spans="2:22" x14ac:dyDescent="0.35">
      <c r="B61" s="67" t="s">
        <v>197</v>
      </c>
      <c r="C61" s="68" t="s">
        <v>248</v>
      </c>
      <c r="D61" s="79">
        <v>45.5</v>
      </c>
      <c r="E61" s="79">
        <v>46.5</v>
      </c>
      <c r="F61" s="79">
        <v>39</v>
      </c>
      <c r="G61" s="79">
        <v>44.5</v>
      </c>
      <c r="H61" s="79">
        <v>43</v>
      </c>
      <c r="I61" s="79">
        <v>45.5</v>
      </c>
      <c r="J61" s="79">
        <v>55</v>
      </c>
      <c r="K61" s="79">
        <v>44.5</v>
      </c>
      <c r="L61" s="79">
        <v>36</v>
      </c>
      <c r="M61" s="79">
        <v>54</v>
      </c>
      <c r="N61" s="79">
        <v>42</v>
      </c>
      <c r="O61" s="79">
        <v>51</v>
      </c>
      <c r="P61" s="79">
        <v>59.5</v>
      </c>
      <c r="Q61" s="79">
        <v>54</v>
      </c>
      <c r="R61" s="79">
        <v>59.5</v>
      </c>
      <c r="S61" s="79">
        <v>73</v>
      </c>
      <c r="T61" s="79">
        <v>69.5</v>
      </c>
      <c r="U61" s="79">
        <v>56.5</v>
      </c>
      <c r="V61" s="80">
        <v>73</v>
      </c>
    </row>
    <row r="62" spans="2:22" ht="15" thickBot="1" x14ac:dyDescent="0.4">
      <c r="B62" s="70" t="s">
        <v>249</v>
      </c>
      <c r="C62" s="71" t="s">
        <v>182</v>
      </c>
      <c r="D62" s="81">
        <v>71</v>
      </c>
      <c r="E62" s="81">
        <v>69.5</v>
      </c>
      <c r="F62" s="81">
        <v>74.5</v>
      </c>
      <c r="G62" s="81">
        <v>76</v>
      </c>
      <c r="H62" s="81">
        <v>69.5</v>
      </c>
      <c r="I62" s="81">
        <v>72.5</v>
      </c>
      <c r="J62" s="81">
        <v>91.5</v>
      </c>
      <c r="K62" s="81">
        <v>73.5</v>
      </c>
      <c r="L62" s="81">
        <v>67</v>
      </c>
      <c r="M62" s="81">
        <v>121</v>
      </c>
      <c r="N62" s="81">
        <v>70.5</v>
      </c>
      <c r="O62" s="81">
        <v>76.5</v>
      </c>
      <c r="P62" s="81">
        <v>128.5</v>
      </c>
      <c r="Q62" s="81">
        <v>70</v>
      </c>
      <c r="R62" s="81">
        <v>69</v>
      </c>
      <c r="S62" s="81">
        <v>124.5</v>
      </c>
      <c r="T62" s="81">
        <v>109.5</v>
      </c>
      <c r="U62" s="81">
        <v>103.5</v>
      </c>
      <c r="V62" s="82">
        <v>75</v>
      </c>
    </row>
    <row r="63" spans="2:22" ht="15" thickBot="1" x14ac:dyDescent="0.4">
      <c r="B63" s="70" t="s">
        <v>185</v>
      </c>
      <c r="C63" s="71" t="s">
        <v>185</v>
      </c>
      <c r="D63" s="81">
        <v>41</v>
      </c>
      <c r="E63" s="81">
        <v>39.5</v>
      </c>
      <c r="F63" s="81">
        <v>38</v>
      </c>
      <c r="G63" s="81">
        <v>39.5</v>
      </c>
      <c r="H63" s="81">
        <v>35.5</v>
      </c>
      <c r="I63" s="81">
        <v>40</v>
      </c>
      <c r="J63" s="81">
        <v>48</v>
      </c>
      <c r="K63" s="81">
        <v>35.5</v>
      </c>
      <c r="L63" s="81">
        <v>30</v>
      </c>
      <c r="M63" s="81">
        <v>59</v>
      </c>
      <c r="N63" s="81">
        <v>36</v>
      </c>
      <c r="O63" s="81">
        <v>39.5</v>
      </c>
      <c r="P63" s="81">
        <v>66</v>
      </c>
      <c r="Q63" s="81">
        <v>41.5</v>
      </c>
      <c r="R63" s="81">
        <v>36.5</v>
      </c>
      <c r="S63" s="81">
        <v>76</v>
      </c>
      <c r="T63" s="81">
        <v>64.5</v>
      </c>
      <c r="U63" s="81">
        <v>61.5</v>
      </c>
      <c r="V63" s="82">
        <v>56</v>
      </c>
    </row>
    <row r="65" spans="1:22" x14ac:dyDescent="0.35">
      <c r="C65" s="72" t="s">
        <v>257</v>
      </c>
    </row>
    <row r="66" spans="1:22" ht="15" thickBot="1" x14ac:dyDescent="0.4">
      <c r="A66" t="s">
        <v>262</v>
      </c>
    </row>
    <row r="67" spans="1:22" ht="15" thickBot="1" x14ac:dyDescent="0.4">
      <c r="A67" s="88">
        <f>+$D$94</f>
        <v>5</v>
      </c>
      <c r="C67" s="148" t="s">
        <v>258</v>
      </c>
      <c r="D67" s="150" t="s">
        <v>5</v>
      </c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2"/>
    </row>
    <row r="68" spans="1:22" ht="15" thickBot="1" x14ac:dyDescent="0.4">
      <c r="A68" t="s">
        <v>261</v>
      </c>
      <c r="C68" s="149"/>
      <c r="D68" s="73" t="s">
        <v>7</v>
      </c>
      <c r="E68" s="74" t="s">
        <v>8</v>
      </c>
      <c r="F68" s="75" t="s">
        <v>9</v>
      </c>
      <c r="G68" s="75" t="s">
        <v>10</v>
      </c>
      <c r="H68" s="75" t="s">
        <v>11</v>
      </c>
      <c r="I68" s="75" t="s">
        <v>12</v>
      </c>
      <c r="J68" s="75" t="s">
        <v>13</v>
      </c>
      <c r="K68" s="75" t="s">
        <v>14</v>
      </c>
      <c r="L68" s="75" t="s">
        <v>15</v>
      </c>
      <c r="M68" s="75" t="s">
        <v>16</v>
      </c>
      <c r="N68" s="75" t="s">
        <v>17</v>
      </c>
      <c r="O68" s="75" t="s">
        <v>18</v>
      </c>
      <c r="P68" s="75" t="s">
        <v>19</v>
      </c>
      <c r="Q68" s="75" t="s">
        <v>20</v>
      </c>
      <c r="R68" s="75" t="s">
        <v>21</v>
      </c>
      <c r="S68" s="75" t="s">
        <v>22</v>
      </c>
      <c r="T68" s="75" t="s">
        <v>23</v>
      </c>
      <c r="U68" s="75">
        <v>7</v>
      </c>
      <c r="V68" s="75">
        <v>8</v>
      </c>
    </row>
    <row r="69" spans="1:22" ht="15" thickBot="1" x14ac:dyDescent="0.4">
      <c r="A69" s="87">
        <f>+$A$67/AVERAGE(D69:V69)</f>
        <v>6.1648280337443219E-2</v>
      </c>
      <c r="B69" s="67" t="s">
        <v>241</v>
      </c>
      <c r="C69" s="76" t="s">
        <v>242</v>
      </c>
      <c r="D69" s="84">
        <f>+'IECC-credit-tables-PC'!E74</f>
        <v>65</v>
      </c>
      <c r="E69" s="84">
        <f>+'IECC-credit-tables-PC'!F74</f>
        <v>66</v>
      </c>
      <c r="F69" s="84">
        <f>+'IECC-credit-tables-PC'!G74</f>
        <v>67</v>
      </c>
      <c r="G69" s="84">
        <f>+'IECC-credit-tables-PC'!H74</f>
        <v>77</v>
      </c>
      <c r="H69" s="84">
        <f>+'IECC-credit-tables-PC'!I74</f>
        <v>80</v>
      </c>
      <c r="I69" s="84">
        <f>+'IECC-credit-tables-PC'!J74</f>
        <v>86</v>
      </c>
      <c r="J69" s="84">
        <f>+'IECC-credit-tables-PC'!K74</f>
        <v>80</v>
      </c>
      <c r="K69" s="84">
        <f>+'IECC-credit-tables-PC'!L74</f>
        <v>81</v>
      </c>
      <c r="L69" s="84">
        <f>+'IECC-credit-tables-PC'!M74</f>
        <v>90</v>
      </c>
      <c r="M69" s="84">
        <f>+'IECC-credit-tables-PC'!N74</f>
        <v>86</v>
      </c>
      <c r="N69" s="84">
        <f>+'IECC-credit-tables-PC'!O74</f>
        <v>90</v>
      </c>
      <c r="O69" s="84">
        <f>+'IECC-credit-tables-PC'!P74</f>
        <v>90</v>
      </c>
      <c r="P69" s="84">
        <f>+'IECC-credit-tables-PC'!Q74</f>
        <v>86</v>
      </c>
      <c r="Q69" s="84">
        <f>+'IECC-credit-tables-PC'!R74</f>
        <v>90</v>
      </c>
      <c r="R69" s="84">
        <f>+'IECC-credit-tables-PC'!S74</f>
        <v>90</v>
      </c>
      <c r="S69" s="84">
        <f>+'IECC-credit-tables-PC'!T74</f>
        <v>70</v>
      </c>
      <c r="T69" s="84">
        <f>+'IECC-credit-tables-PC'!U74</f>
        <v>89</v>
      </c>
      <c r="U69" s="84">
        <f>+'IECC-credit-tables-PC'!V74</f>
        <v>80</v>
      </c>
      <c r="V69" s="84">
        <f>+'IECC-credit-tables-PC'!W74</f>
        <v>78</v>
      </c>
    </row>
    <row r="70" spans="1:22" ht="15" thickBot="1" x14ac:dyDescent="0.4">
      <c r="A70" s="87">
        <f t="shared" ref="A70:A77" si="0">+$A$67/AVERAGE(D70:V70)</f>
        <v>0.12483574244415242</v>
      </c>
      <c r="B70" s="67" t="s">
        <v>191</v>
      </c>
      <c r="C70" s="77" t="s">
        <v>243</v>
      </c>
      <c r="D70" s="84">
        <f>+'IECC-credit-tables-PC'!E75</f>
        <v>43</v>
      </c>
      <c r="E70" s="84">
        <f>+'IECC-credit-tables-PC'!F75</f>
        <v>42</v>
      </c>
      <c r="F70" s="84">
        <f>+'IECC-credit-tables-PC'!G75</f>
        <v>38</v>
      </c>
      <c r="G70" s="84">
        <f>+'IECC-credit-tables-PC'!H75</f>
        <v>37</v>
      </c>
      <c r="H70" s="84">
        <f>+'IECC-credit-tables-PC'!I75</f>
        <v>36</v>
      </c>
      <c r="I70" s="84">
        <f>+'IECC-credit-tables-PC'!J75</f>
        <v>38</v>
      </c>
      <c r="J70" s="84">
        <f>+'IECC-credit-tables-PC'!K75</f>
        <v>32</v>
      </c>
      <c r="K70" s="84">
        <f>+'IECC-credit-tables-PC'!L75</f>
        <v>32</v>
      </c>
      <c r="L70" s="84">
        <f>+'IECC-credit-tables-PC'!M75</f>
        <v>30</v>
      </c>
      <c r="M70" s="84">
        <f>+'IECC-credit-tables-PC'!N75</f>
        <v>36</v>
      </c>
      <c r="N70" s="84">
        <f>+'IECC-credit-tables-PC'!O75</f>
        <v>36</v>
      </c>
      <c r="O70" s="84">
        <f>+'IECC-credit-tables-PC'!P75</f>
        <v>35</v>
      </c>
      <c r="P70" s="84">
        <f>+'IECC-credit-tables-PC'!Q75</f>
        <v>43</v>
      </c>
      <c r="Q70" s="84">
        <f>+'IECC-credit-tables-PC'!R75</f>
        <v>43</v>
      </c>
      <c r="R70" s="84">
        <f>+'IECC-credit-tables-PC'!S75</f>
        <v>44</v>
      </c>
      <c r="S70" s="84">
        <f>+'IECC-credit-tables-PC'!T75</f>
        <v>46</v>
      </c>
      <c r="T70" s="84">
        <f>+'IECC-credit-tables-PC'!U75</f>
        <v>47</v>
      </c>
      <c r="U70" s="84">
        <f>+'IECC-credit-tables-PC'!V75</f>
        <v>50</v>
      </c>
      <c r="V70" s="84">
        <f>+'IECC-credit-tables-PC'!W75</f>
        <v>53</v>
      </c>
    </row>
    <row r="71" spans="1:22" ht="15" thickBot="1" x14ac:dyDescent="0.4">
      <c r="A71" s="87">
        <f t="shared" si="0"/>
        <v>6.3630274614869392E-2</v>
      </c>
      <c r="B71" s="67" t="s">
        <v>193</v>
      </c>
      <c r="C71" s="77" t="s">
        <v>244</v>
      </c>
      <c r="D71" s="84">
        <f>+'IECC-credit-tables-PC'!E76</f>
        <v>63</v>
      </c>
      <c r="E71" s="84">
        <f>+'IECC-credit-tables-PC'!F76</f>
        <v>62</v>
      </c>
      <c r="F71" s="84">
        <f>+'IECC-credit-tables-PC'!G76</f>
        <v>66</v>
      </c>
      <c r="G71" s="84">
        <f>+'IECC-credit-tables-PC'!H76</f>
        <v>65</v>
      </c>
      <c r="H71" s="84">
        <f>+'IECC-credit-tables-PC'!I76</f>
        <v>70</v>
      </c>
      <c r="I71" s="84">
        <f>+'IECC-credit-tables-PC'!J76</f>
        <v>71</v>
      </c>
      <c r="J71" s="84">
        <f>+'IECC-credit-tables-PC'!K76</f>
        <v>77</v>
      </c>
      <c r="K71" s="84">
        <f>+'IECC-credit-tables-PC'!L76</f>
        <v>80</v>
      </c>
      <c r="L71" s="84">
        <f>+'IECC-credit-tables-PC'!M76</f>
        <v>84</v>
      </c>
      <c r="M71" s="84">
        <f>+'IECC-credit-tables-PC'!N76</f>
        <v>81</v>
      </c>
      <c r="N71" s="84">
        <f>+'IECC-credit-tables-PC'!O76</f>
        <v>83</v>
      </c>
      <c r="O71" s="84">
        <f>+'IECC-credit-tables-PC'!P76</f>
        <v>88</v>
      </c>
      <c r="P71" s="84">
        <f>+'IECC-credit-tables-PC'!Q76</f>
        <v>85</v>
      </c>
      <c r="Q71" s="84">
        <f>+'IECC-credit-tables-PC'!R76</f>
        <v>86</v>
      </c>
      <c r="R71" s="84">
        <f>+'IECC-credit-tables-PC'!S76</f>
        <v>90</v>
      </c>
      <c r="S71" s="84">
        <f>+'IECC-credit-tables-PC'!T76</f>
        <v>83</v>
      </c>
      <c r="T71" s="84">
        <f>+'IECC-credit-tables-PC'!U76</f>
        <v>87</v>
      </c>
      <c r="U71" s="84">
        <f>+'IECC-credit-tables-PC'!V76</f>
        <v>87</v>
      </c>
      <c r="V71" s="84">
        <f>+'IECC-credit-tables-PC'!W76</f>
        <v>85</v>
      </c>
    </row>
    <row r="72" spans="1:22" ht="15" thickBot="1" x14ac:dyDescent="0.4">
      <c r="A72" s="87">
        <f t="shared" si="0"/>
        <v>7.2629969418960244E-2</v>
      </c>
      <c r="B72" s="67" t="s">
        <v>194</v>
      </c>
      <c r="C72" s="77" t="s">
        <v>245</v>
      </c>
      <c r="D72" s="84">
        <f>+'IECC-credit-tables-PC'!E77</f>
        <v>62</v>
      </c>
      <c r="E72" s="84">
        <f>+'IECC-credit-tables-PC'!F77</f>
        <v>62</v>
      </c>
      <c r="F72" s="84">
        <f>+'IECC-credit-tables-PC'!G77</f>
        <v>64</v>
      </c>
      <c r="G72" s="84">
        <f>+'IECC-credit-tables-PC'!H77</f>
        <v>66</v>
      </c>
      <c r="H72" s="84">
        <f>+'IECC-credit-tables-PC'!I77</f>
        <v>66</v>
      </c>
      <c r="I72" s="84">
        <f>+'IECC-credit-tables-PC'!J77</f>
        <v>65</v>
      </c>
      <c r="J72" s="84">
        <f>+'IECC-credit-tables-PC'!K77</f>
        <v>64</v>
      </c>
      <c r="K72" s="84">
        <f>+'IECC-credit-tables-PC'!L77</f>
        <v>64</v>
      </c>
      <c r="L72" s="84">
        <f>+'IECC-credit-tables-PC'!M77</f>
        <v>68</v>
      </c>
      <c r="M72" s="84">
        <f>+'IECC-credit-tables-PC'!N77</f>
        <v>70</v>
      </c>
      <c r="N72" s="84">
        <f>+'IECC-credit-tables-PC'!O77</f>
        <v>72</v>
      </c>
      <c r="O72" s="84">
        <f>+'IECC-credit-tables-PC'!P77</f>
        <v>74</v>
      </c>
      <c r="P72" s="84">
        <f>+'IECC-credit-tables-PC'!Q77</f>
        <v>71</v>
      </c>
      <c r="Q72" s="84">
        <f>+'IECC-credit-tables-PC'!R77</f>
        <v>73</v>
      </c>
      <c r="R72" s="84">
        <f>+'IECC-credit-tables-PC'!S77</f>
        <v>77</v>
      </c>
      <c r="S72" s="84">
        <f>+'IECC-credit-tables-PC'!T77</f>
        <v>71</v>
      </c>
      <c r="T72" s="84">
        <f>+'IECC-credit-tables-PC'!U77</f>
        <v>74</v>
      </c>
      <c r="U72" s="84">
        <f>+'IECC-credit-tables-PC'!V77</f>
        <v>74</v>
      </c>
      <c r="V72" s="84">
        <f>+'IECC-credit-tables-PC'!W77</f>
        <v>71</v>
      </c>
    </row>
    <row r="73" spans="1:22" ht="15" thickBot="1" x14ac:dyDescent="0.4">
      <c r="A73" s="87">
        <f t="shared" si="0"/>
        <v>7.1321321321321324E-2</v>
      </c>
      <c r="B73" s="67" t="s">
        <v>195</v>
      </c>
      <c r="C73" s="77" t="s">
        <v>246</v>
      </c>
      <c r="D73" s="84">
        <f>+'IECC-credit-tables-PC'!E78</f>
        <v>70</v>
      </c>
      <c r="E73" s="84">
        <f>+'IECC-credit-tables-PC'!F78</f>
        <v>70</v>
      </c>
      <c r="F73" s="84">
        <f>+'IECC-credit-tables-PC'!G78</f>
        <v>72</v>
      </c>
      <c r="G73" s="84">
        <f>+'IECC-credit-tables-PC'!H78</f>
        <v>72</v>
      </c>
      <c r="H73" s="84">
        <f>+'IECC-credit-tables-PC'!I78</f>
        <v>75</v>
      </c>
      <c r="I73" s="84">
        <f>+'IECC-credit-tables-PC'!J78</f>
        <v>75</v>
      </c>
      <c r="J73" s="84">
        <f>+'IECC-credit-tables-PC'!K78</f>
        <v>70</v>
      </c>
      <c r="K73" s="84">
        <f>+'IECC-credit-tables-PC'!L78</f>
        <v>73</v>
      </c>
      <c r="L73" s="84">
        <f>+'IECC-credit-tables-PC'!M78</f>
        <v>82</v>
      </c>
      <c r="M73" s="84">
        <f>+'IECC-credit-tables-PC'!N78</f>
        <v>69</v>
      </c>
      <c r="N73" s="84">
        <f>+'IECC-credit-tables-PC'!O78</f>
        <v>74</v>
      </c>
      <c r="O73" s="84">
        <f>+'IECC-credit-tables-PC'!P78</f>
        <v>78</v>
      </c>
      <c r="P73" s="84">
        <f>+'IECC-credit-tables-PC'!Q78</f>
        <v>67</v>
      </c>
      <c r="Q73" s="84">
        <f>+'IECC-credit-tables-PC'!R78</f>
        <v>72</v>
      </c>
      <c r="R73" s="84">
        <f>+'IECC-credit-tables-PC'!S78</f>
        <v>78</v>
      </c>
      <c r="S73" s="84">
        <f>+'IECC-credit-tables-PC'!T78</f>
        <v>60</v>
      </c>
      <c r="T73" s="84">
        <f>+'IECC-credit-tables-PC'!U78</f>
        <v>67</v>
      </c>
      <c r="U73" s="84">
        <f>+'IECC-credit-tables-PC'!V78</f>
        <v>57</v>
      </c>
      <c r="V73" s="84">
        <f>+'IECC-credit-tables-PC'!W78</f>
        <v>51</v>
      </c>
    </row>
    <row r="74" spans="1:22" ht="15" thickBot="1" x14ac:dyDescent="0.4">
      <c r="A74" s="87">
        <f t="shared" si="0"/>
        <v>6.8296189791516887E-2</v>
      </c>
      <c r="B74" s="67" t="s">
        <v>196</v>
      </c>
      <c r="C74" s="77" t="s">
        <v>247</v>
      </c>
      <c r="D74" s="84">
        <f>+'IECC-credit-tables-PC'!E79</f>
        <v>80</v>
      </c>
      <c r="E74" s="84">
        <f>+'IECC-credit-tables-PC'!F79</f>
        <v>79</v>
      </c>
      <c r="F74" s="84">
        <f>+'IECC-credit-tables-PC'!G79</f>
        <v>83</v>
      </c>
      <c r="G74" s="84">
        <f>+'IECC-credit-tables-PC'!H79</f>
        <v>79</v>
      </c>
      <c r="H74" s="84">
        <f>+'IECC-credit-tables-PC'!I79</f>
        <v>81</v>
      </c>
      <c r="I74" s="84">
        <f>+'IECC-credit-tables-PC'!J79</f>
        <v>84</v>
      </c>
      <c r="J74" s="84">
        <f>+'IECC-credit-tables-PC'!K79</f>
        <v>67</v>
      </c>
      <c r="K74" s="84">
        <f>+'IECC-credit-tables-PC'!L79</f>
        <v>74</v>
      </c>
      <c r="L74" s="84">
        <f>+'IECC-credit-tables-PC'!M79</f>
        <v>87</v>
      </c>
      <c r="M74" s="84">
        <f>+'IECC-credit-tables-PC'!N79</f>
        <v>80</v>
      </c>
      <c r="N74" s="84">
        <f>+'IECC-credit-tables-PC'!O79</f>
        <v>66</v>
      </c>
      <c r="O74" s="84">
        <f>+'IECC-credit-tables-PC'!P79</f>
        <v>65</v>
      </c>
      <c r="P74" s="84">
        <f>+'IECC-credit-tables-PC'!Q79</f>
        <v>79</v>
      </c>
      <c r="Q74" s="84">
        <f>+'IECC-credit-tables-PC'!R79</f>
        <v>62</v>
      </c>
      <c r="R74" s="84">
        <f>+'IECC-credit-tables-PC'!S79</f>
        <v>50</v>
      </c>
      <c r="S74" s="84">
        <f>+'IECC-credit-tables-PC'!T79</f>
        <v>75</v>
      </c>
      <c r="T74" s="84">
        <f>+'IECC-credit-tables-PC'!U79</f>
        <v>67</v>
      </c>
      <c r="U74" s="84">
        <f>+'IECC-credit-tables-PC'!V79</f>
        <v>75</v>
      </c>
      <c r="V74" s="84">
        <f>+'IECC-credit-tables-PC'!W79</f>
        <v>58</v>
      </c>
    </row>
    <row r="75" spans="1:22" ht="15" thickBot="1" x14ac:dyDescent="0.4">
      <c r="A75" s="87">
        <f t="shared" si="0"/>
        <v>8.1826012058570194E-2</v>
      </c>
      <c r="B75" s="67" t="s">
        <v>197</v>
      </c>
      <c r="C75" s="77" t="s">
        <v>250</v>
      </c>
      <c r="D75" s="84">
        <f>+'IECC-credit-tables-PC'!E80</f>
        <v>56</v>
      </c>
      <c r="E75" s="84">
        <f>+'IECC-credit-tables-PC'!F80</f>
        <v>57</v>
      </c>
      <c r="F75" s="84">
        <f>+'IECC-credit-tables-PC'!G80</f>
        <v>55</v>
      </c>
      <c r="G75" s="84">
        <f>+'IECC-credit-tables-PC'!H80</f>
        <v>58</v>
      </c>
      <c r="H75" s="84">
        <f>+'IECC-credit-tables-PC'!I80</f>
        <v>58</v>
      </c>
      <c r="I75" s="84">
        <f>+'IECC-credit-tables-PC'!J80</f>
        <v>57</v>
      </c>
      <c r="J75" s="84">
        <f>+'IECC-credit-tables-PC'!K80</f>
        <v>59</v>
      </c>
      <c r="K75" s="84">
        <f>+'IECC-credit-tables-PC'!L80</f>
        <v>62</v>
      </c>
      <c r="L75" s="84">
        <f>+'IECC-credit-tables-PC'!M80</f>
        <v>59</v>
      </c>
      <c r="M75" s="84">
        <f>+'IECC-credit-tables-PC'!N80</f>
        <v>61</v>
      </c>
      <c r="N75" s="84">
        <f>+'IECC-credit-tables-PC'!O80</f>
        <v>66</v>
      </c>
      <c r="O75" s="84">
        <f>+'IECC-credit-tables-PC'!P80</f>
        <v>62</v>
      </c>
      <c r="P75" s="84">
        <f>+'IECC-credit-tables-PC'!Q80</f>
        <v>64</v>
      </c>
      <c r="Q75" s="84">
        <f>+'IECC-credit-tables-PC'!R80</f>
        <v>67</v>
      </c>
      <c r="R75" s="84">
        <f>+'IECC-credit-tables-PC'!S80</f>
        <v>67</v>
      </c>
      <c r="S75" s="84">
        <f>+'IECC-credit-tables-PC'!T80</f>
        <v>65</v>
      </c>
      <c r="T75" s="84">
        <f>+'IECC-credit-tables-PC'!U80</f>
        <v>67</v>
      </c>
      <c r="U75" s="84">
        <f>+'IECC-credit-tables-PC'!V80</f>
        <v>63</v>
      </c>
      <c r="V75" s="84">
        <f>+'IECC-credit-tables-PC'!W80</f>
        <v>58</v>
      </c>
    </row>
    <row r="76" spans="1:22" ht="15" thickBot="1" x14ac:dyDescent="0.4">
      <c r="A76" s="87">
        <f t="shared" si="0"/>
        <v>7.0474777448071221E-2</v>
      </c>
      <c r="B76" s="70" t="s">
        <v>249</v>
      </c>
      <c r="C76" s="77" t="s">
        <v>251</v>
      </c>
      <c r="D76" s="84">
        <f>+'IECC-credit-tables-PC'!E81</f>
        <v>61</v>
      </c>
      <c r="E76" s="84">
        <f>+'IECC-credit-tables-PC'!F81</f>
        <v>60</v>
      </c>
      <c r="F76" s="84">
        <f>+'IECC-credit-tables-PC'!G81</f>
        <v>61</v>
      </c>
      <c r="G76" s="84">
        <f>+'IECC-credit-tables-PC'!H81</f>
        <v>60</v>
      </c>
      <c r="H76" s="84">
        <f>+'IECC-credit-tables-PC'!I81</f>
        <v>58</v>
      </c>
      <c r="I76" s="84">
        <f>+'IECC-credit-tables-PC'!J81</f>
        <v>57</v>
      </c>
      <c r="J76" s="84">
        <f>+'IECC-credit-tables-PC'!K81</f>
        <v>44</v>
      </c>
      <c r="K76" s="84">
        <f>+'IECC-credit-tables-PC'!L81</f>
        <v>54</v>
      </c>
      <c r="L76" s="84">
        <f>+'IECC-credit-tables-PC'!M81</f>
        <v>62</v>
      </c>
      <c r="M76" s="84">
        <f>+'IECC-credit-tables-PC'!N81</f>
        <v>85</v>
      </c>
      <c r="N76" s="84">
        <f>+'IECC-credit-tables-PC'!O81</f>
        <v>68</v>
      </c>
      <c r="O76" s="84">
        <f>+'IECC-credit-tables-PC'!P81</f>
        <v>75</v>
      </c>
      <c r="P76" s="84">
        <f>+'IECC-credit-tables-PC'!Q81</f>
        <v>90</v>
      </c>
      <c r="Q76" s="84">
        <f>+'IECC-credit-tables-PC'!R81</f>
        <v>82</v>
      </c>
      <c r="R76" s="84">
        <f>+'IECC-credit-tables-PC'!S81</f>
        <v>72</v>
      </c>
      <c r="S76" s="84">
        <f>+'IECC-credit-tables-PC'!T81</f>
        <v>90</v>
      </c>
      <c r="T76" s="84">
        <f>+'IECC-credit-tables-PC'!U81</f>
        <v>89</v>
      </c>
      <c r="U76" s="84">
        <f>+'IECC-credit-tables-PC'!V81</f>
        <v>90</v>
      </c>
      <c r="V76" s="84">
        <f>+'IECC-credit-tables-PC'!W81</f>
        <v>90</v>
      </c>
    </row>
    <row r="77" spans="1:22" ht="15" thickBot="1" x14ac:dyDescent="0.4">
      <c r="A77" s="87">
        <f t="shared" si="0"/>
        <v>0.14728682170542637</v>
      </c>
      <c r="B77" s="70" t="s">
        <v>185</v>
      </c>
      <c r="C77" s="77" t="s">
        <v>185</v>
      </c>
      <c r="D77" s="84">
        <f>+'IECC-credit-tables-PC'!E82</f>
        <v>31</v>
      </c>
      <c r="E77" s="84">
        <f>+'IECC-credit-tables-PC'!F82</f>
        <v>31</v>
      </c>
      <c r="F77" s="84">
        <f>+'IECC-credit-tables-PC'!G82</f>
        <v>31</v>
      </c>
      <c r="G77" s="84">
        <f>+'IECC-credit-tables-PC'!H82</f>
        <v>32</v>
      </c>
      <c r="H77" s="84">
        <f>+'IECC-credit-tables-PC'!I82</f>
        <v>32</v>
      </c>
      <c r="I77" s="84">
        <f>+'IECC-credit-tables-PC'!J82</f>
        <v>33</v>
      </c>
      <c r="J77" s="84">
        <f>+'IECC-credit-tables-PC'!K82</f>
        <v>30</v>
      </c>
      <c r="K77" s="84">
        <f>+'IECC-credit-tables-PC'!L82</f>
        <v>32</v>
      </c>
      <c r="L77" s="84">
        <f>+'IECC-credit-tables-PC'!M82</f>
        <v>36</v>
      </c>
      <c r="M77" s="84">
        <f>+'IECC-credit-tables-PC'!N82</f>
        <v>35</v>
      </c>
      <c r="N77" s="84">
        <f>+'IECC-credit-tables-PC'!O82</f>
        <v>35</v>
      </c>
      <c r="O77" s="84">
        <f>+'IECC-credit-tables-PC'!P82</f>
        <v>35</v>
      </c>
      <c r="P77" s="84">
        <f>+'IECC-credit-tables-PC'!Q82</f>
        <v>37</v>
      </c>
      <c r="Q77" s="84">
        <f>+'IECC-credit-tables-PC'!R82</f>
        <v>36</v>
      </c>
      <c r="R77" s="84">
        <f>+'IECC-credit-tables-PC'!S82</f>
        <v>36</v>
      </c>
      <c r="S77" s="84">
        <f>+'IECC-credit-tables-PC'!T82</f>
        <v>36</v>
      </c>
      <c r="T77" s="84">
        <f>+'IECC-credit-tables-PC'!U82</f>
        <v>37</v>
      </c>
      <c r="U77" s="84">
        <f>+'IECC-credit-tables-PC'!V82</f>
        <v>36</v>
      </c>
      <c r="V77" s="84">
        <f>+'IECC-credit-tables-PC'!W82</f>
        <v>34</v>
      </c>
    </row>
    <row r="78" spans="1:22" x14ac:dyDescent="0.35">
      <c r="A78" s="89">
        <f>AVERAGE(A69:A77)</f>
        <v>8.4661043237814593E-2</v>
      </c>
    </row>
    <row r="81" spans="1:25" ht="16.5" thickBot="1" x14ac:dyDescent="0.45">
      <c r="B81" s="102" t="s">
        <v>356</v>
      </c>
    </row>
    <row r="82" spans="1:25" x14ac:dyDescent="0.35">
      <c r="B82" s="62" t="s">
        <v>240</v>
      </c>
      <c r="C82" s="63"/>
      <c r="D82" s="64" t="s">
        <v>7</v>
      </c>
      <c r="E82" s="64" t="s">
        <v>8</v>
      </c>
      <c r="F82" s="65" t="s">
        <v>9</v>
      </c>
      <c r="G82" s="65" t="s">
        <v>10</v>
      </c>
      <c r="H82" s="65" t="s">
        <v>11</v>
      </c>
      <c r="I82" s="65" t="s">
        <v>12</v>
      </c>
      <c r="J82" s="65" t="s">
        <v>13</v>
      </c>
      <c r="K82" s="65" t="s">
        <v>14</v>
      </c>
      <c r="L82" s="65" t="s">
        <v>15</v>
      </c>
      <c r="M82" s="65" t="s">
        <v>16</v>
      </c>
      <c r="N82" s="65" t="s">
        <v>17</v>
      </c>
      <c r="O82" s="65" t="s">
        <v>18</v>
      </c>
      <c r="P82" s="65" t="s">
        <v>19</v>
      </c>
      <c r="Q82" s="65" t="s">
        <v>20</v>
      </c>
      <c r="R82" s="65" t="s">
        <v>21</v>
      </c>
      <c r="S82" s="65" t="s">
        <v>22</v>
      </c>
      <c r="T82" s="65" t="s">
        <v>23</v>
      </c>
      <c r="U82" s="65">
        <v>7</v>
      </c>
      <c r="V82" s="66">
        <v>8</v>
      </c>
    </row>
    <row r="83" spans="1:25" x14ac:dyDescent="0.35">
      <c r="A83" s="87"/>
      <c r="B83" s="67" t="s">
        <v>241</v>
      </c>
      <c r="C83" s="68" t="s">
        <v>242</v>
      </c>
      <c r="D83" s="83">
        <f>ROUNDUP((D69-D55),0)</f>
        <v>-7</v>
      </c>
      <c r="E83" s="83">
        <f t="shared" ref="E83:V91" si="1">ROUNDUP((E69-E55),0)</f>
        <v>-1</v>
      </c>
      <c r="F83" s="83">
        <f t="shared" si="1"/>
        <v>-2</v>
      </c>
      <c r="G83" s="83">
        <f t="shared" si="1"/>
        <v>-4</v>
      </c>
      <c r="H83" s="83">
        <f t="shared" si="1"/>
        <v>-2</v>
      </c>
      <c r="I83" s="83">
        <f t="shared" si="1"/>
        <v>-18</v>
      </c>
      <c r="J83" s="83">
        <f t="shared" si="1"/>
        <v>-17</v>
      </c>
      <c r="K83" s="83">
        <f t="shared" si="1"/>
        <v>2</v>
      </c>
      <c r="L83" s="83">
        <f t="shared" si="1"/>
        <v>-6</v>
      </c>
      <c r="M83" s="83">
        <f t="shared" si="1"/>
        <v>-35</v>
      </c>
      <c r="N83" s="83">
        <f t="shared" si="1"/>
        <v>-3</v>
      </c>
      <c r="O83" s="83">
        <f t="shared" si="1"/>
        <v>-7</v>
      </c>
      <c r="P83" s="83">
        <f t="shared" si="1"/>
        <v>-45</v>
      </c>
      <c r="Q83" s="83">
        <f t="shared" si="1"/>
        <v>-31</v>
      </c>
      <c r="R83" s="83">
        <f t="shared" si="1"/>
        <v>-6</v>
      </c>
      <c r="S83" s="83">
        <f t="shared" si="1"/>
        <v>-75</v>
      </c>
      <c r="T83" s="83">
        <f t="shared" si="1"/>
        <v>-52</v>
      </c>
      <c r="U83" s="83">
        <f t="shared" si="1"/>
        <v>-45</v>
      </c>
      <c r="V83" s="83">
        <f t="shared" si="1"/>
        <v>-60</v>
      </c>
    </row>
    <row r="84" spans="1:25" x14ac:dyDescent="0.35">
      <c r="A84" s="87"/>
      <c r="B84" s="67" t="s">
        <v>191</v>
      </c>
      <c r="C84" s="68" t="s">
        <v>243</v>
      </c>
      <c r="D84" s="83">
        <f t="shared" ref="D84:S91" si="2">ROUNDUP((D70-D56),0)</f>
        <v>14</v>
      </c>
      <c r="E84" s="83">
        <f t="shared" si="2"/>
        <v>12</v>
      </c>
      <c r="F84" s="83">
        <f t="shared" si="2"/>
        <v>9</v>
      </c>
      <c r="G84" s="83">
        <f t="shared" si="2"/>
        <v>6</v>
      </c>
      <c r="H84" s="83">
        <f t="shared" si="2"/>
        <v>4</v>
      </c>
      <c r="I84" s="83">
        <f t="shared" si="2"/>
        <v>2</v>
      </c>
      <c r="J84" s="83">
        <f t="shared" si="2"/>
        <v>-7</v>
      </c>
      <c r="K84" s="83">
        <f t="shared" si="2"/>
        <v>-1</v>
      </c>
      <c r="L84" s="83">
        <f t="shared" si="2"/>
        <v>-4</v>
      </c>
      <c r="M84" s="83">
        <f t="shared" si="2"/>
        <v>-4</v>
      </c>
      <c r="N84" s="83">
        <f t="shared" si="2"/>
        <v>3</v>
      </c>
      <c r="O84" s="83">
        <f t="shared" si="2"/>
        <v>-1</v>
      </c>
      <c r="P84" s="83">
        <f t="shared" si="2"/>
        <v>4</v>
      </c>
      <c r="Q84" s="83">
        <f t="shared" si="2"/>
        <v>13</v>
      </c>
      <c r="R84" s="83">
        <f t="shared" si="2"/>
        <v>16</v>
      </c>
      <c r="S84" s="83">
        <f t="shared" si="2"/>
        <v>8</v>
      </c>
      <c r="T84" s="83">
        <f t="shared" si="1"/>
        <v>12</v>
      </c>
      <c r="U84" s="83">
        <f t="shared" si="1"/>
        <v>8</v>
      </c>
      <c r="V84" s="83">
        <f t="shared" si="1"/>
        <v>23</v>
      </c>
    </row>
    <row r="85" spans="1:25" x14ac:dyDescent="0.35">
      <c r="A85" s="87"/>
      <c r="B85" s="67" t="s">
        <v>193</v>
      </c>
      <c r="C85" s="68" t="s">
        <v>244</v>
      </c>
      <c r="D85" s="83">
        <f t="shared" si="2"/>
        <v>5</v>
      </c>
      <c r="E85" s="83">
        <f t="shared" si="1"/>
        <v>3</v>
      </c>
      <c r="F85" s="83">
        <f t="shared" si="1"/>
        <v>6</v>
      </c>
      <c r="G85" s="83">
        <f t="shared" si="1"/>
        <v>2</v>
      </c>
      <c r="H85" s="83">
        <f t="shared" si="1"/>
        <v>17</v>
      </c>
      <c r="I85" s="83">
        <f t="shared" si="1"/>
        <v>3</v>
      </c>
      <c r="J85" s="83">
        <f t="shared" si="1"/>
        <v>11</v>
      </c>
      <c r="K85" s="83">
        <f t="shared" si="1"/>
        <v>18</v>
      </c>
      <c r="L85" s="83">
        <f t="shared" si="1"/>
        <v>18</v>
      </c>
      <c r="M85" s="83">
        <f t="shared" si="1"/>
        <v>1</v>
      </c>
      <c r="N85" s="83">
        <f t="shared" si="1"/>
        <v>18</v>
      </c>
      <c r="O85" s="83">
        <f t="shared" si="1"/>
        <v>18</v>
      </c>
      <c r="P85" s="83">
        <f t="shared" si="1"/>
        <v>-7</v>
      </c>
      <c r="Q85" s="83">
        <f t="shared" si="1"/>
        <v>14</v>
      </c>
      <c r="R85" s="83">
        <f t="shared" si="1"/>
        <v>16</v>
      </c>
      <c r="S85" s="83">
        <f t="shared" si="1"/>
        <v>-20</v>
      </c>
      <c r="T85" s="83">
        <f t="shared" si="1"/>
        <v>0</v>
      </c>
      <c r="U85" s="83">
        <f t="shared" si="1"/>
        <v>-9</v>
      </c>
      <c r="V85" s="83">
        <f t="shared" si="1"/>
        <v>-2</v>
      </c>
    </row>
    <row r="86" spans="1:25" x14ac:dyDescent="0.35">
      <c r="A86" s="87"/>
      <c r="B86" s="67" t="s">
        <v>194</v>
      </c>
      <c r="C86" s="68" t="s">
        <v>245</v>
      </c>
      <c r="D86" s="83">
        <f t="shared" si="2"/>
        <v>5</v>
      </c>
      <c r="E86" s="83">
        <f t="shared" si="1"/>
        <v>3</v>
      </c>
      <c r="F86" s="83">
        <f t="shared" si="1"/>
        <v>3</v>
      </c>
      <c r="G86" s="83">
        <f t="shared" si="1"/>
        <v>6</v>
      </c>
      <c r="H86" s="83">
        <f t="shared" si="1"/>
        <v>4</v>
      </c>
      <c r="I86" s="83">
        <f t="shared" si="1"/>
        <v>4</v>
      </c>
      <c r="J86" s="83">
        <f t="shared" si="1"/>
        <v>-4</v>
      </c>
      <c r="K86" s="83">
        <f t="shared" si="1"/>
        <v>8</v>
      </c>
      <c r="L86" s="83">
        <f t="shared" si="1"/>
        <v>12</v>
      </c>
      <c r="M86" s="83">
        <f t="shared" si="1"/>
        <v>3</v>
      </c>
      <c r="N86" s="83">
        <f t="shared" si="1"/>
        <v>19</v>
      </c>
      <c r="O86" s="83">
        <f t="shared" si="1"/>
        <v>13</v>
      </c>
      <c r="P86" s="83">
        <f t="shared" si="1"/>
        <v>-2</v>
      </c>
      <c r="Q86" s="83">
        <f t="shared" si="1"/>
        <v>14</v>
      </c>
      <c r="R86" s="83">
        <f t="shared" si="1"/>
        <v>24</v>
      </c>
      <c r="S86" s="83">
        <f t="shared" si="1"/>
        <v>-15</v>
      </c>
      <c r="T86" s="83">
        <f t="shared" si="1"/>
        <v>-2</v>
      </c>
      <c r="U86" s="83">
        <f t="shared" si="1"/>
        <v>-4</v>
      </c>
      <c r="V86" s="83">
        <f t="shared" si="1"/>
        <v>7</v>
      </c>
    </row>
    <row r="87" spans="1:25" x14ac:dyDescent="0.35">
      <c r="A87" s="87"/>
      <c r="B87" s="67" t="s">
        <v>195</v>
      </c>
      <c r="C87" s="68" t="s">
        <v>246</v>
      </c>
      <c r="D87" s="83">
        <f t="shared" si="2"/>
        <v>16</v>
      </c>
      <c r="E87" s="83">
        <f t="shared" si="1"/>
        <v>14</v>
      </c>
      <c r="F87" s="83">
        <f t="shared" si="1"/>
        <v>12</v>
      </c>
      <c r="G87" s="83">
        <f t="shared" si="1"/>
        <v>13</v>
      </c>
      <c r="H87" s="83">
        <f t="shared" si="1"/>
        <v>11</v>
      </c>
      <c r="I87" s="83">
        <f t="shared" si="1"/>
        <v>7</v>
      </c>
      <c r="J87" s="83">
        <f t="shared" si="1"/>
        <v>-9</v>
      </c>
      <c r="K87" s="83">
        <f t="shared" si="1"/>
        <v>2</v>
      </c>
      <c r="L87" s="83">
        <f t="shared" si="1"/>
        <v>9</v>
      </c>
      <c r="M87" s="83">
        <f t="shared" si="1"/>
        <v>-19</v>
      </c>
      <c r="N87" s="83">
        <f t="shared" si="1"/>
        <v>2</v>
      </c>
      <c r="O87" s="83">
        <f t="shared" si="1"/>
        <v>2</v>
      </c>
      <c r="P87" s="83">
        <f t="shared" si="1"/>
        <v>-29</v>
      </c>
      <c r="Q87" s="83">
        <f t="shared" si="1"/>
        <v>-4</v>
      </c>
      <c r="R87" s="83">
        <f t="shared" si="1"/>
        <v>5</v>
      </c>
      <c r="S87" s="83">
        <f t="shared" si="1"/>
        <v>-41</v>
      </c>
      <c r="T87" s="83">
        <f t="shared" si="1"/>
        <v>-26</v>
      </c>
      <c r="U87" s="83">
        <f t="shared" si="1"/>
        <v>-32</v>
      </c>
      <c r="V87" s="83">
        <f t="shared" si="1"/>
        <v>-17</v>
      </c>
    </row>
    <row r="88" spans="1:25" x14ac:dyDescent="0.35">
      <c r="A88" s="87"/>
      <c r="B88" s="67" t="s">
        <v>196</v>
      </c>
      <c r="C88" s="68" t="s">
        <v>247</v>
      </c>
      <c r="D88" s="83">
        <f t="shared" si="2"/>
        <v>-19</v>
      </c>
      <c r="E88" s="83">
        <f t="shared" si="1"/>
        <v>-20</v>
      </c>
      <c r="F88" s="83">
        <f t="shared" si="1"/>
        <v>-15</v>
      </c>
      <c r="G88" s="83">
        <f t="shared" si="1"/>
        <v>-25</v>
      </c>
      <c r="H88" s="83">
        <f t="shared" si="1"/>
        <v>-5</v>
      </c>
      <c r="I88" s="83">
        <f t="shared" si="1"/>
        <v>-7</v>
      </c>
      <c r="J88" s="83">
        <f t="shared" si="1"/>
        <v>-40</v>
      </c>
      <c r="K88" s="83">
        <f t="shared" si="1"/>
        <v>-20</v>
      </c>
      <c r="L88" s="83">
        <f t="shared" si="1"/>
        <v>-4</v>
      </c>
      <c r="M88" s="83">
        <f t="shared" si="1"/>
        <v>-40</v>
      </c>
      <c r="N88" s="83">
        <f t="shared" si="1"/>
        <v>-24</v>
      </c>
      <c r="O88" s="83">
        <f t="shared" si="1"/>
        <v>-29</v>
      </c>
      <c r="P88" s="83">
        <f t="shared" si="1"/>
        <v>-45</v>
      </c>
      <c r="Q88" s="83">
        <f t="shared" si="1"/>
        <v>-31</v>
      </c>
      <c r="R88" s="83">
        <f t="shared" si="1"/>
        <v>-31</v>
      </c>
      <c r="S88" s="83">
        <f t="shared" si="1"/>
        <v>-60</v>
      </c>
      <c r="T88" s="83">
        <f t="shared" si="1"/>
        <v>-54</v>
      </c>
      <c r="U88" s="83">
        <f t="shared" si="1"/>
        <v>-36</v>
      </c>
      <c r="V88" s="83">
        <f t="shared" si="1"/>
        <v>-45</v>
      </c>
    </row>
    <row r="89" spans="1:25" x14ac:dyDescent="0.35">
      <c r="A89" s="87"/>
      <c r="B89" s="67" t="s">
        <v>197</v>
      </c>
      <c r="C89" s="68" t="s">
        <v>248</v>
      </c>
      <c r="D89" s="83">
        <f t="shared" si="2"/>
        <v>11</v>
      </c>
      <c r="E89" s="83">
        <f t="shared" si="1"/>
        <v>11</v>
      </c>
      <c r="F89" s="83">
        <f t="shared" si="1"/>
        <v>16</v>
      </c>
      <c r="G89" s="83">
        <f t="shared" si="1"/>
        <v>14</v>
      </c>
      <c r="H89" s="83">
        <f t="shared" si="1"/>
        <v>15</v>
      </c>
      <c r="I89" s="83">
        <f t="shared" si="1"/>
        <v>12</v>
      </c>
      <c r="J89" s="83">
        <f t="shared" si="1"/>
        <v>4</v>
      </c>
      <c r="K89" s="83">
        <f t="shared" si="1"/>
        <v>18</v>
      </c>
      <c r="L89" s="83">
        <f t="shared" si="1"/>
        <v>23</v>
      </c>
      <c r="M89" s="83">
        <f t="shared" si="1"/>
        <v>7</v>
      </c>
      <c r="N89" s="83">
        <f t="shared" si="1"/>
        <v>24</v>
      </c>
      <c r="O89" s="83">
        <f t="shared" si="1"/>
        <v>11</v>
      </c>
      <c r="P89" s="83">
        <f t="shared" si="1"/>
        <v>5</v>
      </c>
      <c r="Q89" s="83">
        <f t="shared" si="1"/>
        <v>13</v>
      </c>
      <c r="R89" s="83">
        <f t="shared" si="1"/>
        <v>8</v>
      </c>
      <c r="S89" s="83">
        <f t="shared" si="1"/>
        <v>-8</v>
      </c>
      <c r="T89" s="83">
        <f t="shared" si="1"/>
        <v>-3</v>
      </c>
      <c r="U89" s="83">
        <f t="shared" si="1"/>
        <v>7</v>
      </c>
      <c r="V89" s="83">
        <f t="shared" si="1"/>
        <v>-15</v>
      </c>
    </row>
    <row r="90" spans="1:25" ht="15" thickBot="1" x14ac:dyDescent="0.4">
      <c r="A90" s="87"/>
      <c r="B90" s="70" t="s">
        <v>249</v>
      </c>
      <c r="C90" s="71" t="s">
        <v>182</v>
      </c>
      <c r="D90" s="83">
        <f t="shared" si="2"/>
        <v>-10</v>
      </c>
      <c r="E90" s="83">
        <f t="shared" si="1"/>
        <v>-10</v>
      </c>
      <c r="F90" s="83">
        <f t="shared" si="1"/>
        <v>-14</v>
      </c>
      <c r="G90" s="83">
        <f t="shared" si="1"/>
        <v>-16</v>
      </c>
      <c r="H90" s="83">
        <f t="shared" si="1"/>
        <v>-12</v>
      </c>
      <c r="I90" s="83">
        <f t="shared" si="1"/>
        <v>-16</v>
      </c>
      <c r="J90" s="83">
        <f t="shared" si="1"/>
        <v>-48</v>
      </c>
      <c r="K90" s="83">
        <f t="shared" si="1"/>
        <v>-20</v>
      </c>
      <c r="L90" s="83">
        <f t="shared" si="1"/>
        <v>-5</v>
      </c>
      <c r="M90" s="83">
        <f t="shared" si="1"/>
        <v>-36</v>
      </c>
      <c r="N90" s="83">
        <f t="shared" si="1"/>
        <v>-3</v>
      </c>
      <c r="O90" s="83">
        <f t="shared" si="1"/>
        <v>-2</v>
      </c>
      <c r="P90" s="83">
        <f t="shared" si="1"/>
        <v>-39</v>
      </c>
      <c r="Q90" s="83">
        <f t="shared" si="1"/>
        <v>12</v>
      </c>
      <c r="R90" s="83">
        <f t="shared" si="1"/>
        <v>3</v>
      </c>
      <c r="S90" s="83">
        <f t="shared" si="1"/>
        <v>-35</v>
      </c>
      <c r="T90" s="83">
        <f t="shared" si="1"/>
        <v>-21</v>
      </c>
      <c r="U90" s="83">
        <f t="shared" si="1"/>
        <v>-14</v>
      </c>
      <c r="V90" s="83">
        <f t="shared" si="1"/>
        <v>15</v>
      </c>
    </row>
    <row r="91" spans="1:25" ht="15" thickBot="1" x14ac:dyDescent="0.4">
      <c r="A91" s="87"/>
      <c r="B91" s="70" t="s">
        <v>185</v>
      </c>
      <c r="C91" s="71" t="s">
        <v>185</v>
      </c>
      <c r="D91" s="83">
        <f t="shared" si="2"/>
        <v>-10</v>
      </c>
      <c r="E91" s="83">
        <f t="shared" si="1"/>
        <v>-9</v>
      </c>
      <c r="F91" s="83">
        <f t="shared" si="1"/>
        <v>-7</v>
      </c>
      <c r="G91" s="83">
        <f t="shared" si="1"/>
        <v>-8</v>
      </c>
      <c r="H91" s="83">
        <f t="shared" si="1"/>
        <v>-4</v>
      </c>
      <c r="I91" s="83">
        <f t="shared" si="1"/>
        <v>-7</v>
      </c>
      <c r="J91" s="83">
        <f t="shared" si="1"/>
        <v>-18</v>
      </c>
      <c r="K91" s="83">
        <f t="shared" si="1"/>
        <v>-4</v>
      </c>
      <c r="L91" s="83">
        <f t="shared" si="1"/>
        <v>6</v>
      </c>
      <c r="M91" s="83">
        <f t="shared" si="1"/>
        <v>-24</v>
      </c>
      <c r="N91" s="83">
        <f t="shared" si="1"/>
        <v>-1</v>
      </c>
      <c r="O91" s="83">
        <f t="shared" si="1"/>
        <v>-5</v>
      </c>
      <c r="P91" s="83">
        <f t="shared" si="1"/>
        <v>-29</v>
      </c>
      <c r="Q91" s="83">
        <f t="shared" si="1"/>
        <v>-6</v>
      </c>
      <c r="R91" s="83">
        <f t="shared" si="1"/>
        <v>-1</v>
      </c>
      <c r="S91" s="83">
        <f t="shared" si="1"/>
        <v>-40</v>
      </c>
      <c r="T91" s="83">
        <f t="shared" si="1"/>
        <v>-28</v>
      </c>
      <c r="U91" s="83">
        <f t="shared" si="1"/>
        <v>-26</v>
      </c>
      <c r="V91" s="83">
        <f t="shared" si="1"/>
        <v>-22</v>
      </c>
      <c r="X91" s="69"/>
      <c r="Y91" s="69"/>
    </row>
    <row r="92" spans="1:25" x14ac:dyDescent="0.35">
      <c r="A92" s="89"/>
    </row>
    <row r="94" spans="1:25" x14ac:dyDescent="0.35">
      <c r="C94" t="s">
        <v>308</v>
      </c>
      <c r="D94" s="113">
        <v>5</v>
      </c>
      <c r="H94" s="109" t="s">
        <v>307</v>
      </c>
      <c r="I94" s="113">
        <v>2</v>
      </c>
    </row>
    <row r="95" spans="1:25" ht="16" thickBot="1" x14ac:dyDescent="0.4">
      <c r="B95" s="102" t="s">
        <v>309</v>
      </c>
      <c r="H95" s="111" t="s">
        <v>313</v>
      </c>
      <c r="I95" s="112"/>
    </row>
    <row r="96" spans="1:25" x14ac:dyDescent="0.35">
      <c r="A96" t="s">
        <v>261</v>
      </c>
      <c r="B96" s="62" t="s">
        <v>240</v>
      </c>
      <c r="C96" s="63"/>
      <c r="D96" s="64" t="s">
        <v>7</v>
      </c>
      <c r="E96" s="64" t="s">
        <v>8</v>
      </c>
      <c r="F96" s="65" t="s">
        <v>9</v>
      </c>
      <c r="G96" s="65" t="s">
        <v>10</v>
      </c>
      <c r="H96" s="65" t="s">
        <v>11</v>
      </c>
      <c r="I96" s="65" t="s">
        <v>12</v>
      </c>
      <c r="J96" s="65" t="s">
        <v>13</v>
      </c>
      <c r="K96" s="65" t="s">
        <v>14</v>
      </c>
      <c r="L96" s="65" t="s">
        <v>15</v>
      </c>
      <c r="M96" s="65" t="s">
        <v>16</v>
      </c>
      <c r="N96" s="65" t="s">
        <v>17</v>
      </c>
      <c r="O96" s="65" t="s">
        <v>18</v>
      </c>
      <c r="P96" s="65" t="s">
        <v>19</v>
      </c>
      <c r="Q96" s="65" t="s">
        <v>20</v>
      </c>
      <c r="R96" s="65" t="s">
        <v>21</v>
      </c>
      <c r="S96" s="65" t="s">
        <v>22</v>
      </c>
      <c r="T96" s="65" t="s">
        <v>23</v>
      </c>
      <c r="U96" s="65">
        <v>7</v>
      </c>
      <c r="V96" s="66">
        <v>8</v>
      </c>
    </row>
    <row r="97" spans="1:49" x14ac:dyDescent="0.35">
      <c r="A97" s="87">
        <f>AVERAGE(D97:V97)/AVERAGE(D69:V69)</f>
        <v>6.1648280337443219E-2</v>
      </c>
      <c r="B97" s="67" t="s">
        <v>241</v>
      </c>
      <c r="C97" s="68" t="s">
        <v>242</v>
      </c>
      <c r="D97" s="83">
        <f>ROUNDUP(IF((D69-D55)&lt;$D$94-$I$94,$D$94,D69-D55+$I$94),0)</f>
        <v>5</v>
      </c>
      <c r="E97" s="83">
        <f t="shared" ref="E97:V105" si="3">ROUNDUP(IF((E69-E55)&lt;$D$94-$I$94,$D$94,E69-E55+$I$94),0)</f>
        <v>5</v>
      </c>
      <c r="F97" s="83">
        <f t="shared" si="3"/>
        <v>5</v>
      </c>
      <c r="G97" s="83">
        <f t="shared" si="3"/>
        <v>5</v>
      </c>
      <c r="H97" s="83">
        <f t="shared" si="3"/>
        <v>5</v>
      </c>
      <c r="I97" s="83">
        <f t="shared" si="3"/>
        <v>5</v>
      </c>
      <c r="J97" s="83">
        <f t="shared" si="3"/>
        <v>5</v>
      </c>
      <c r="K97" s="83">
        <f t="shared" si="3"/>
        <v>5</v>
      </c>
      <c r="L97" s="83">
        <f t="shared" si="3"/>
        <v>5</v>
      </c>
      <c r="M97" s="83">
        <f t="shared" si="3"/>
        <v>5</v>
      </c>
      <c r="N97" s="83">
        <f t="shared" si="3"/>
        <v>5</v>
      </c>
      <c r="O97" s="83">
        <f t="shared" si="3"/>
        <v>5</v>
      </c>
      <c r="P97" s="83">
        <f t="shared" si="3"/>
        <v>5</v>
      </c>
      <c r="Q97" s="83">
        <f t="shared" si="3"/>
        <v>5</v>
      </c>
      <c r="R97" s="83">
        <f t="shared" si="3"/>
        <v>5</v>
      </c>
      <c r="S97" s="83">
        <f t="shared" si="3"/>
        <v>5</v>
      </c>
      <c r="T97" s="83">
        <f t="shared" si="3"/>
        <v>5</v>
      </c>
      <c r="U97" s="83">
        <f t="shared" si="3"/>
        <v>5</v>
      </c>
      <c r="V97" s="83">
        <f t="shared" si="3"/>
        <v>5</v>
      </c>
    </row>
    <row r="98" spans="1:49" x14ac:dyDescent="0.35">
      <c r="A98" s="87">
        <f t="shared" ref="A98:A105" si="4">AVERAGE(D98:V98)/AVERAGE(D70:V70)</f>
        <v>0.24704336399474378</v>
      </c>
      <c r="B98" s="67" t="s">
        <v>191</v>
      </c>
      <c r="C98" s="68" t="s">
        <v>243</v>
      </c>
      <c r="D98" s="83">
        <f t="shared" ref="D98:S105" si="5">ROUNDUP(IF((D70-D56)&lt;$D$94-$I$94,$D$94,D70-D56+$I$94),0)</f>
        <v>16</v>
      </c>
      <c r="E98" s="83">
        <f t="shared" si="5"/>
        <v>14</v>
      </c>
      <c r="F98" s="83">
        <f t="shared" si="5"/>
        <v>11</v>
      </c>
      <c r="G98" s="83">
        <f t="shared" si="5"/>
        <v>8</v>
      </c>
      <c r="H98" s="83">
        <f t="shared" si="5"/>
        <v>6</v>
      </c>
      <c r="I98" s="83">
        <f t="shared" si="5"/>
        <v>5</v>
      </c>
      <c r="J98" s="83">
        <f t="shared" si="5"/>
        <v>5</v>
      </c>
      <c r="K98" s="83">
        <f t="shared" si="5"/>
        <v>5</v>
      </c>
      <c r="L98" s="83">
        <f t="shared" si="5"/>
        <v>5</v>
      </c>
      <c r="M98" s="83">
        <f t="shared" si="5"/>
        <v>5</v>
      </c>
      <c r="N98" s="83">
        <f t="shared" si="5"/>
        <v>5</v>
      </c>
      <c r="O98" s="83">
        <f t="shared" si="5"/>
        <v>5</v>
      </c>
      <c r="P98" s="83">
        <f t="shared" si="5"/>
        <v>6</v>
      </c>
      <c r="Q98" s="83">
        <f t="shared" si="5"/>
        <v>15</v>
      </c>
      <c r="R98" s="83">
        <f t="shared" si="5"/>
        <v>18</v>
      </c>
      <c r="S98" s="83">
        <f t="shared" si="5"/>
        <v>10</v>
      </c>
      <c r="T98" s="83">
        <f t="shared" si="3"/>
        <v>14</v>
      </c>
      <c r="U98" s="83">
        <f t="shared" si="3"/>
        <v>10</v>
      </c>
      <c r="V98" s="83">
        <f t="shared" si="3"/>
        <v>25</v>
      </c>
    </row>
    <row r="99" spans="1:49" x14ac:dyDescent="0.35">
      <c r="A99" s="87">
        <f t="shared" si="4"/>
        <v>0.13797722705961152</v>
      </c>
      <c r="B99" s="67" t="s">
        <v>193</v>
      </c>
      <c r="C99" s="68" t="s">
        <v>244</v>
      </c>
      <c r="D99" s="83">
        <f t="shared" si="5"/>
        <v>7</v>
      </c>
      <c r="E99" s="83">
        <f t="shared" si="3"/>
        <v>5</v>
      </c>
      <c r="F99" s="83">
        <f t="shared" si="3"/>
        <v>8</v>
      </c>
      <c r="G99" s="83">
        <f t="shared" si="3"/>
        <v>5</v>
      </c>
      <c r="H99" s="83">
        <f t="shared" si="3"/>
        <v>19</v>
      </c>
      <c r="I99" s="83">
        <f t="shared" si="3"/>
        <v>5</v>
      </c>
      <c r="J99" s="83">
        <f t="shared" si="3"/>
        <v>13</v>
      </c>
      <c r="K99" s="83">
        <f t="shared" si="3"/>
        <v>20</v>
      </c>
      <c r="L99" s="83">
        <f t="shared" si="3"/>
        <v>20</v>
      </c>
      <c r="M99" s="83">
        <f t="shared" si="3"/>
        <v>5</v>
      </c>
      <c r="N99" s="83">
        <f t="shared" si="3"/>
        <v>20</v>
      </c>
      <c r="O99" s="83">
        <f t="shared" si="3"/>
        <v>20</v>
      </c>
      <c r="P99" s="83">
        <f t="shared" si="3"/>
        <v>5</v>
      </c>
      <c r="Q99" s="83">
        <f t="shared" si="3"/>
        <v>16</v>
      </c>
      <c r="R99" s="83">
        <f t="shared" si="3"/>
        <v>18</v>
      </c>
      <c r="S99" s="83">
        <f t="shared" si="3"/>
        <v>5</v>
      </c>
      <c r="T99" s="83">
        <f t="shared" si="3"/>
        <v>5</v>
      </c>
      <c r="U99" s="83">
        <f t="shared" si="3"/>
        <v>5</v>
      </c>
      <c r="V99" s="83">
        <f t="shared" si="3"/>
        <v>5</v>
      </c>
    </row>
    <row r="100" spans="1:49" x14ac:dyDescent="0.35">
      <c r="A100" s="87">
        <f t="shared" si="4"/>
        <v>0.13608562691131498</v>
      </c>
      <c r="B100" s="67" t="s">
        <v>194</v>
      </c>
      <c r="C100" s="68" t="s">
        <v>245</v>
      </c>
      <c r="D100" s="83">
        <f t="shared" si="5"/>
        <v>7</v>
      </c>
      <c r="E100" s="83">
        <f t="shared" si="3"/>
        <v>5</v>
      </c>
      <c r="F100" s="83">
        <f t="shared" si="3"/>
        <v>5</v>
      </c>
      <c r="G100" s="83">
        <f t="shared" si="3"/>
        <v>8</v>
      </c>
      <c r="H100" s="83">
        <f t="shared" si="3"/>
        <v>6</v>
      </c>
      <c r="I100" s="83">
        <f t="shared" si="3"/>
        <v>6</v>
      </c>
      <c r="J100" s="83">
        <f t="shared" si="3"/>
        <v>5</v>
      </c>
      <c r="K100" s="83">
        <f t="shared" si="3"/>
        <v>10</v>
      </c>
      <c r="L100" s="83">
        <f t="shared" si="3"/>
        <v>14</v>
      </c>
      <c r="M100" s="83">
        <f t="shared" si="3"/>
        <v>5</v>
      </c>
      <c r="N100" s="83">
        <f t="shared" si="3"/>
        <v>21</v>
      </c>
      <c r="O100" s="83">
        <f t="shared" si="3"/>
        <v>15</v>
      </c>
      <c r="P100" s="83">
        <f t="shared" si="3"/>
        <v>5</v>
      </c>
      <c r="Q100" s="83">
        <f t="shared" si="3"/>
        <v>16</v>
      </c>
      <c r="R100" s="83">
        <f t="shared" si="3"/>
        <v>26</v>
      </c>
      <c r="S100" s="83">
        <f t="shared" si="3"/>
        <v>5</v>
      </c>
      <c r="T100" s="83">
        <f t="shared" si="3"/>
        <v>5</v>
      </c>
      <c r="U100" s="83">
        <f t="shared" si="3"/>
        <v>5</v>
      </c>
      <c r="V100" s="83">
        <f t="shared" si="3"/>
        <v>9</v>
      </c>
    </row>
    <row r="101" spans="1:49" x14ac:dyDescent="0.35">
      <c r="A101" s="87">
        <f t="shared" si="4"/>
        <v>0.11861861861861861</v>
      </c>
      <c r="B101" s="67" t="s">
        <v>195</v>
      </c>
      <c r="C101" s="68" t="s">
        <v>246</v>
      </c>
      <c r="D101" s="83">
        <f t="shared" si="5"/>
        <v>18</v>
      </c>
      <c r="E101" s="83">
        <f t="shared" si="3"/>
        <v>16</v>
      </c>
      <c r="F101" s="83">
        <f t="shared" si="3"/>
        <v>14</v>
      </c>
      <c r="G101" s="83">
        <f t="shared" si="3"/>
        <v>15</v>
      </c>
      <c r="H101" s="83">
        <f t="shared" si="3"/>
        <v>13</v>
      </c>
      <c r="I101" s="83">
        <f t="shared" si="3"/>
        <v>9</v>
      </c>
      <c r="J101" s="83">
        <f t="shared" si="3"/>
        <v>5</v>
      </c>
      <c r="K101" s="83">
        <f t="shared" si="3"/>
        <v>5</v>
      </c>
      <c r="L101" s="83">
        <f t="shared" si="3"/>
        <v>11</v>
      </c>
      <c r="M101" s="83">
        <f t="shared" si="3"/>
        <v>5</v>
      </c>
      <c r="N101" s="83">
        <f t="shared" si="3"/>
        <v>5</v>
      </c>
      <c r="O101" s="83">
        <f t="shared" si="3"/>
        <v>5</v>
      </c>
      <c r="P101" s="83">
        <f t="shared" si="3"/>
        <v>5</v>
      </c>
      <c r="Q101" s="83">
        <f t="shared" si="3"/>
        <v>5</v>
      </c>
      <c r="R101" s="83">
        <f t="shared" si="3"/>
        <v>7</v>
      </c>
      <c r="S101" s="83">
        <f t="shared" si="3"/>
        <v>5</v>
      </c>
      <c r="T101" s="83">
        <f t="shared" si="3"/>
        <v>5</v>
      </c>
      <c r="U101" s="83">
        <f t="shared" si="3"/>
        <v>5</v>
      </c>
      <c r="V101" s="83">
        <f t="shared" si="3"/>
        <v>5</v>
      </c>
    </row>
    <row r="102" spans="1:49" x14ac:dyDescent="0.35">
      <c r="A102" s="87">
        <f t="shared" si="4"/>
        <v>6.8296189791516887E-2</v>
      </c>
      <c r="B102" s="67" t="s">
        <v>196</v>
      </c>
      <c r="C102" s="68" t="s">
        <v>247</v>
      </c>
      <c r="D102" s="83">
        <f t="shared" si="5"/>
        <v>5</v>
      </c>
      <c r="E102" s="83">
        <f t="shared" si="3"/>
        <v>5</v>
      </c>
      <c r="F102" s="83">
        <f t="shared" si="3"/>
        <v>5</v>
      </c>
      <c r="G102" s="83">
        <f t="shared" si="3"/>
        <v>5</v>
      </c>
      <c r="H102" s="83">
        <f t="shared" si="3"/>
        <v>5</v>
      </c>
      <c r="I102" s="83">
        <f t="shared" si="3"/>
        <v>5</v>
      </c>
      <c r="J102" s="83">
        <f t="shared" si="3"/>
        <v>5</v>
      </c>
      <c r="K102" s="83">
        <f t="shared" si="3"/>
        <v>5</v>
      </c>
      <c r="L102" s="83">
        <f t="shared" si="3"/>
        <v>5</v>
      </c>
      <c r="M102" s="83">
        <f t="shared" si="3"/>
        <v>5</v>
      </c>
      <c r="N102" s="83">
        <f t="shared" si="3"/>
        <v>5</v>
      </c>
      <c r="O102" s="83">
        <f t="shared" si="3"/>
        <v>5</v>
      </c>
      <c r="P102" s="83">
        <f t="shared" si="3"/>
        <v>5</v>
      </c>
      <c r="Q102" s="83">
        <f t="shared" si="3"/>
        <v>5</v>
      </c>
      <c r="R102" s="83">
        <f t="shared" si="3"/>
        <v>5</v>
      </c>
      <c r="S102" s="83">
        <f t="shared" si="3"/>
        <v>5</v>
      </c>
      <c r="T102" s="83">
        <f t="shared" si="3"/>
        <v>5</v>
      </c>
      <c r="U102" s="83">
        <f t="shared" si="3"/>
        <v>5</v>
      </c>
      <c r="V102" s="83">
        <f t="shared" si="3"/>
        <v>5</v>
      </c>
    </row>
    <row r="103" spans="1:49" x14ac:dyDescent="0.35">
      <c r="A103" s="87">
        <f t="shared" si="4"/>
        <v>0.21188630490956073</v>
      </c>
      <c r="B103" s="67" t="s">
        <v>197</v>
      </c>
      <c r="C103" s="68" t="s">
        <v>248</v>
      </c>
      <c r="D103" s="83">
        <f t="shared" si="5"/>
        <v>13</v>
      </c>
      <c r="E103" s="83">
        <f t="shared" si="3"/>
        <v>13</v>
      </c>
      <c r="F103" s="83">
        <f t="shared" si="3"/>
        <v>18</v>
      </c>
      <c r="G103" s="83">
        <f t="shared" si="3"/>
        <v>16</v>
      </c>
      <c r="H103" s="83">
        <f t="shared" si="3"/>
        <v>17</v>
      </c>
      <c r="I103" s="83">
        <f t="shared" si="3"/>
        <v>14</v>
      </c>
      <c r="J103" s="83">
        <f t="shared" si="3"/>
        <v>6</v>
      </c>
      <c r="K103" s="83">
        <f t="shared" si="3"/>
        <v>20</v>
      </c>
      <c r="L103" s="83">
        <f t="shared" si="3"/>
        <v>25</v>
      </c>
      <c r="M103" s="83">
        <f t="shared" si="3"/>
        <v>9</v>
      </c>
      <c r="N103" s="83">
        <f t="shared" si="3"/>
        <v>26</v>
      </c>
      <c r="O103" s="83">
        <f t="shared" si="3"/>
        <v>13</v>
      </c>
      <c r="P103" s="83">
        <f t="shared" si="3"/>
        <v>7</v>
      </c>
      <c r="Q103" s="83">
        <f t="shared" si="3"/>
        <v>15</v>
      </c>
      <c r="R103" s="83">
        <f t="shared" si="3"/>
        <v>10</v>
      </c>
      <c r="S103" s="83">
        <f t="shared" si="3"/>
        <v>5</v>
      </c>
      <c r="T103" s="83">
        <f t="shared" si="3"/>
        <v>5</v>
      </c>
      <c r="U103" s="83">
        <f t="shared" si="3"/>
        <v>9</v>
      </c>
      <c r="V103" s="83">
        <f t="shared" si="3"/>
        <v>5</v>
      </c>
    </row>
    <row r="104" spans="1:49" ht="15" thickBot="1" x14ac:dyDescent="0.4">
      <c r="A104" s="87">
        <f t="shared" si="4"/>
        <v>8.6053412462908013E-2</v>
      </c>
      <c r="B104" s="70" t="s">
        <v>249</v>
      </c>
      <c r="C104" s="71" t="s">
        <v>182</v>
      </c>
      <c r="D104" s="83">
        <f t="shared" si="5"/>
        <v>5</v>
      </c>
      <c r="E104" s="83">
        <f t="shared" si="3"/>
        <v>5</v>
      </c>
      <c r="F104" s="83">
        <f t="shared" si="3"/>
        <v>5</v>
      </c>
      <c r="G104" s="83">
        <f t="shared" si="3"/>
        <v>5</v>
      </c>
      <c r="H104" s="83">
        <f t="shared" si="3"/>
        <v>5</v>
      </c>
      <c r="I104" s="83">
        <f t="shared" si="3"/>
        <v>5</v>
      </c>
      <c r="J104" s="83">
        <f t="shared" si="3"/>
        <v>5</v>
      </c>
      <c r="K104" s="83">
        <f t="shared" si="3"/>
        <v>5</v>
      </c>
      <c r="L104" s="83">
        <f t="shared" si="3"/>
        <v>5</v>
      </c>
      <c r="M104" s="83">
        <f t="shared" si="3"/>
        <v>5</v>
      </c>
      <c r="N104" s="83">
        <f t="shared" si="3"/>
        <v>5</v>
      </c>
      <c r="O104" s="83">
        <f t="shared" si="3"/>
        <v>5</v>
      </c>
      <c r="P104" s="83">
        <f t="shared" si="3"/>
        <v>5</v>
      </c>
      <c r="Q104" s="83">
        <f t="shared" si="3"/>
        <v>14</v>
      </c>
      <c r="R104" s="83">
        <f t="shared" si="3"/>
        <v>5</v>
      </c>
      <c r="S104" s="83">
        <f t="shared" si="3"/>
        <v>5</v>
      </c>
      <c r="T104" s="83">
        <f t="shared" si="3"/>
        <v>5</v>
      </c>
      <c r="U104" s="83">
        <f t="shared" si="3"/>
        <v>5</v>
      </c>
      <c r="V104" s="83">
        <f t="shared" si="3"/>
        <v>17</v>
      </c>
    </row>
    <row r="105" spans="1:49" ht="15" thickBot="1" x14ac:dyDescent="0.4">
      <c r="A105" s="87">
        <f t="shared" si="4"/>
        <v>0.15193798449612403</v>
      </c>
      <c r="B105" s="70" t="s">
        <v>185</v>
      </c>
      <c r="C105" s="71" t="s">
        <v>185</v>
      </c>
      <c r="D105" s="83">
        <f t="shared" si="5"/>
        <v>5</v>
      </c>
      <c r="E105" s="83">
        <f t="shared" si="3"/>
        <v>5</v>
      </c>
      <c r="F105" s="83">
        <f t="shared" si="3"/>
        <v>5</v>
      </c>
      <c r="G105" s="83">
        <f t="shared" si="3"/>
        <v>5</v>
      </c>
      <c r="H105" s="83">
        <f t="shared" si="3"/>
        <v>5</v>
      </c>
      <c r="I105" s="83">
        <f t="shared" si="3"/>
        <v>5</v>
      </c>
      <c r="J105" s="83">
        <f t="shared" si="3"/>
        <v>5</v>
      </c>
      <c r="K105" s="83">
        <f t="shared" si="3"/>
        <v>5</v>
      </c>
      <c r="L105" s="83">
        <f t="shared" si="3"/>
        <v>8</v>
      </c>
      <c r="M105" s="83">
        <f t="shared" si="3"/>
        <v>5</v>
      </c>
      <c r="N105" s="83">
        <f t="shared" si="3"/>
        <v>5</v>
      </c>
      <c r="O105" s="83">
        <f t="shared" si="3"/>
        <v>5</v>
      </c>
      <c r="P105" s="83">
        <f t="shared" si="3"/>
        <v>5</v>
      </c>
      <c r="Q105" s="83">
        <f t="shared" si="3"/>
        <v>5</v>
      </c>
      <c r="R105" s="83">
        <f t="shared" si="3"/>
        <v>5</v>
      </c>
      <c r="S105" s="83">
        <f t="shared" si="3"/>
        <v>5</v>
      </c>
      <c r="T105" s="83">
        <f t="shared" si="3"/>
        <v>5</v>
      </c>
      <c r="U105" s="83">
        <f t="shared" si="3"/>
        <v>5</v>
      </c>
      <c r="V105" s="83">
        <f t="shared" si="3"/>
        <v>5</v>
      </c>
      <c r="X105" s="69"/>
      <c r="Y105" s="69"/>
    </row>
    <row r="106" spans="1:49" x14ac:dyDescent="0.35">
      <c r="A106" s="89">
        <f>AVERAGE(A97:A105)</f>
        <v>0.13550522317576019</v>
      </c>
    </row>
    <row r="107" spans="1:49" x14ac:dyDescent="0.35">
      <c r="A107" s="89">
        <f>+A106*B107</f>
        <v>4.4716723648000868E-2</v>
      </c>
      <c r="B107" s="108">
        <v>0.33</v>
      </c>
      <c r="C107" s="72" t="s">
        <v>310</v>
      </c>
      <c r="AE107" t="s">
        <v>263</v>
      </c>
    </row>
    <row r="108" spans="1:49" x14ac:dyDescent="0.35">
      <c r="A108" s="107">
        <f>+A107*B108</f>
        <v>4.0245051283200779E-3</v>
      </c>
      <c r="B108" s="108">
        <v>0.09</v>
      </c>
      <c r="C108" s="72" t="s">
        <v>311</v>
      </c>
    </row>
    <row r="109" spans="1:49" ht="16" thickBot="1" x14ac:dyDescent="0.4">
      <c r="A109" s="107"/>
      <c r="B109" s="108"/>
      <c r="C109" s="103" t="s">
        <v>278</v>
      </c>
    </row>
    <row r="110" spans="1:49" ht="15" thickBot="1" x14ac:dyDescent="0.4">
      <c r="B110" s="62" t="s">
        <v>240</v>
      </c>
      <c r="C110" s="63"/>
      <c r="D110" s="64" t="s">
        <v>7</v>
      </c>
      <c r="E110" s="64" t="s">
        <v>8</v>
      </c>
      <c r="F110" s="65" t="s">
        <v>9</v>
      </c>
      <c r="G110" s="65" t="s">
        <v>10</v>
      </c>
      <c r="H110" s="65" t="s">
        <v>11</v>
      </c>
      <c r="I110" s="65" t="s">
        <v>12</v>
      </c>
      <c r="J110" s="65" t="s">
        <v>13</v>
      </c>
      <c r="K110" s="65" t="s">
        <v>14</v>
      </c>
      <c r="L110" s="65" t="s">
        <v>15</v>
      </c>
      <c r="M110" s="65" t="s">
        <v>16</v>
      </c>
      <c r="N110" s="65" t="s">
        <v>17</v>
      </c>
      <c r="O110" s="65" t="s">
        <v>18</v>
      </c>
      <c r="P110" s="65" t="s">
        <v>19</v>
      </c>
      <c r="Q110" s="65" t="s">
        <v>20</v>
      </c>
      <c r="R110" s="65" t="s">
        <v>21</v>
      </c>
      <c r="S110" s="65" t="s">
        <v>22</v>
      </c>
      <c r="T110" s="65" t="s">
        <v>23</v>
      </c>
      <c r="U110" s="65">
        <v>7</v>
      </c>
      <c r="V110" s="66">
        <v>8</v>
      </c>
      <c r="AE110" s="73" t="s">
        <v>7</v>
      </c>
      <c r="AF110" s="74" t="s">
        <v>8</v>
      </c>
      <c r="AG110" s="75" t="s">
        <v>9</v>
      </c>
      <c r="AH110" s="75" t="s">
        <v>10</v>
      </c>
      <c r="AI110" s="75" t="s">
        <v>11</v>
      </c>
      <c r="AJ110" s="75" t="s">
        <v>12</v>
      </c>
      <c r="AK110" s="75" t="s">
        <v>13</v>
      </c>
      <c r="AL110" s="75" t="s">
        <v>14</v>
      </c>
      <c r="AM110" s="75" t="s">
        <v>15</v>
      </c>
      <c r="AN110" s="75" t="s">
        <v>16</v>
      </c>
      <c r="AO110" s="75" t="s">
        <v>17</v>
      </c>
      <c r="AP110" s="75" t="s">
        <v>18</v>
      </c>
      <c r="AQ110" s="75" t="s">
        <v>19</v>
      </c>
      <c r="AR110" s="75" t="s">
        <v>20</v>
      </c>
      <c r="AS110" s="75" t="s">
        <v>21</v>
      </c>
      <c r="AT110" s="75" t="s">
        <v>22</v>
      </c>
      <c r="AU110" s="75" t="s">
        <v>23</v>
      </c>
      <c r="AV110" s="75">
        <v>7</v>
      </c>
      <c r="AW110" s="75">
        <v>8</v>
      </c>
    </row>
    <row r="111" spans="1:49" ht="15" thickBot="1" x14ac:dyDescent="0.4">
      <c r="B111" s="67" t="s">
        <v>241</v>
      </c>
      <c r="C111" s="68" t="s">
        <v>242</v>
      </c>
      <c r="D111" s="93">
        <f>MAX(D83/AE111/10,0)</f>
        <v>0</v>
      </c>
      <c r="E111" s="93">
        <f t="shared" ref="E111:V118" si="6">MAX(E83/AF111/10,0)</f>
        <v>0</v>
      </c>
      <c r="F111" s="93">
        <f t="shared" si="6"/>
        <v>0</v>
      </c>
      <c r="G111" s="93">
        <f t="shared" si="6"/>
        <v>0</v>
      </c>
      <c r="H111" s="93">
        <f t="shared" si="6"/>
        <v>0</v>
      </c>
      <c r="I111" s="93">
        <f t="shared" si="6"/>
        <v>0</v>
      </c>
      <c r="J111" s="93">
        <f t="shared" si="6"/>
        <v>0</v>
      </c>
      <c r="K111" s="93">
        <f t="shared" si="6"/>
        <v>9.5238095238095229E-3</v>
      </c>
      <c r="L111" s="93">
        <f t="shared" si="6"/>
        <v>0</v>
      </c>
      <c r="M111" s="93">
        <f t="shared" si="6"/>
        <v>0</v>
      </c>
      <c r="N111" s="93">
        <f t="shared" si="6"/>
        <v>0</v>
      </c>
      <c r="O111" s="93">
        <f t="shared" si="6"/>
        <v>0</v>
      </c>
      <c r="P111" s="93">
        <f t="shared" si="6"/>
        <v>0</v>
      </c>
      <c r="Q111" s="93">
        <f t="shared" si="6"/>
        <v>0</v>
      </c>
      <c r="R111" s="93">
        <f t="shared" si="6"/>
        <v>0</v>
      </c>
      <c r="S111" s="93">
        <f t="shared" si="6"/>
        <v>0</v>
      </c>
      <c r="T111" s="93">
        <f t="shared" si="6"/>
        <v>0</v>
      </c>
      <c r="U111" s="93">
        <f t="shared" si="6"/>
        <v>0</v>
      </c>
      <c r="V111" s="93">
        <f t="shared" si="6"/>
        <v>0</v>
      </c>
      <c r="X111" s="101">
        <f>+$X$146</f>
        <v>1.5</v>
      </c>
      <c r="AD111" s="91" t="s">
        <v>242</v>
      </c>
      <c r="AE111" s="90">
        <v>9</v>
      </c>
      <c r="AF111" s="90">
        <v>15</v>
      </c>
      <c r="AG111" s="90">
        <v>11</v>
      </c>
      <c r="AH111" s="90">
        <v>17</v>
      </c>
      <c r="AI111" s="90">
        <v>18</v>
      </c>
      <c r="AJ111" s="90">
        <v>20</v>
      </c>
      <c r="AK111" s="90">
        <v>19</v>
      </c>
      <c r="AL111" s="90">
        <v>21</v>
      </c>
      <c r="AM111" s="90">
        <v>13</v>
      </c>
      <c r="AN111" s="90">
        <v>10</v>
      </c>
      <c r="AO111" s="90">
        <v>13</v>
      </c>
      <c r="AP111" s="90">
        <v>9</v>
      </c>
      <c r="AQ111" s="90">
        <v>9</v>
      </c>
      <c r="AR111" s="90">
        <v>11</v>
      </c>
      <c r="AS111" s="90">
        <v>10</v>
      </c>
      <c r="AT111" s="90">
        <v>9</v>
      </c>
      <c r="AU111" s="90">
        <v>10</v>
      </c>
      <c r="AV111" s="90">
        <v>9</v>
      </c>
      <c r="AW111" s="90">
        <v>7</v>
      </c>
    </row>
    <row r="112" spans="1:49" ht="15" thickBot="1" x14ac:dyDescent="0.4">
      <c r="B112" s="67" t="s">
        <v>191</v>
      </c>
      <c r="C112" s="68" t="s">
        <v>243</v>
      </c>
      <c r="D112" s="93">
        <f t="shared" ref="D112:D118" si="7">MAX(D84/AE112/10,0)</f>
        <v>0.23333333333333334</v>
      </c>
      <c r="E112" s="93">
        <f t="shared" si="6"/>
        <v>0.2</v>
      </c>
      <c r="F112" s="93">
        <f t="shared" si="6"/>
        <v>0.15</v>
      </c>
      <c r="G112" s="93">
        <f t="shared" si="6"/>
        <v>0.1</v>
      </c>
      <c r="H112" s="93">
        <f t="shared" si="6"/>
        <v>6.6666666666666666E-2</v>
      </c>
      <c r="I112" s="93">
        <f t="shared" si="6"/>
        <v>2.5000000000000001E-2</v>
      </c>
      <c r="J112" s="93">
        <f t="shared" si="6"/>
        <v>0</v>
      </c>
      <c r="K112" s="93">
        <f t="shared" si="6"/>
        <v>0</v>
      </c>
      <c r="L112" s="93">
        <f t="shared" si="6"/>
        <v>0</v>
      </c>
      <c r="M112" s="93">
        <f t="shared" si="6"/>
        <v>0</v>
      </c>
      <c r="N112" s="93">
        <f t="shared" si="6"/>
        <v>3.7499999999999999E-2</v>
      </c>
      <c r="O112" s="93">
        <f t="shared" si="6"/>
        <v>0</v>
      </c>
      <c r="P112" s="93">
        <f t="shared" si="6"/>
        <v>6.6666666666666666E-2</v>
      </c>
      <c r="Q112" s="93">
        <f t="shared" si="6"/>
        <v>0.18571428571428572</v>
      </c>
      <c r="R112" s="93">
        <f t="shared" si="6"/>
        <v>0.22857142857142856</v>
      </c>
      <c r="S112" s="93">
        <f t="shared" si="6"/>
        <v>0.13333333333333333</v>
      </c>
      <c r="T112" s="93">
        <f t="shared" si="6"/>
        <v>0.17142857142857143</v>
      </c>
      <c r="U112" s="93">
        <f t="shared" si="6"/>
        <v>0.16</v>
      </c>
      <c r="V112" s="93">
        <f t="shared" si="6"/>
        <v>0.57499999999999996</v>
      </c>
      <c r="AD112" s="92" t="s">
        <v>243</v>
      </c>
      <c r="AE112" s="90">
        <v>6</v>
      </c>
      <c r="AF112" s="90">
        <v>6</v>
      </c>
      <c r="AG112" s="90">
        <v>6</v>
      </c>
      <c r="AH112" s="90">
        <v>6</v>
      </c>
      <c r="AI112" s="90">
        <v>6</v>
      </c>
      <c r="AJ112" s="90">
        <v>8</v>
      </c>
      <c r="AK112" s="90">
        <v>7</v>
      </c>
      <c r="AL112" s="90">
        <v>9</v>
      </c>
      <c r="AM112" s="90">
        <v>8</v>
      </c>
      <c r="AN112" s="90">
        <v>6</v>
      </c>
      <c r="AO112" s="90">
        <v>8</v>
      </c>
      <c r="AP112" s="90">
        <v>6</v>
      </c>
      <c r="AQ112" s="90">
        <v>6</v>
      </c>
      <c r="AR112" s="90">
        <v>7</v>
      </c>
      <c r="AS112" s="90">
        <v>7</v>
      </c>
      <c r="AT112" s="90">
        <v>6</v>
      </c>
      <c r="AU112" s="90">
        <v>7</v>
      </c>
      <c r="AV112" s="90">
        <v>5</v>
      </c>
      <c r="AW112" s="90">
        <v>4</v>
      </c>
    </row>
    <row r="113" spans="2:49" ht="15" thickBot="1" x14ac:dyDescent="0.4">
      <c r="B113" s="67" t="s">
        <v>193</v>
      </c>
      <c r="C113" s="68" t="s">
        <v>244</v>
      </c>
      <c r="D113" s="93">
        <f t="shared" si="7"/>
        <v>5.5555555555555559E-2</v>
      </c>
      <c r="E113" s="93">
        <f t="shared" si="6"/>
        <v>3.7499999999999999E-2</v>
      </c>
      <c r="F113" s="93">
        <f t="shared" si="6"/>
        <v>0.05</v>
      </c>
      <c r="G113" s="93">
        <f t="shared" si="6"/>
        <v>2.222222222222222E-2</v>
      </c>
      <c r="H113" s="93">
        <f t="shared" si="6"/>
        <v>0.15454545454545454</v>
      </c>
      <c r="I113" s="93">
        <f t="shared" si="6"/>
        <v>2.7272727272727271E-2</v>
      </c>
      <c r="J113" s="93">
        <f t="shared" si="6"/>
        <v>0.11000000000000001</v>
      </c>
      <c r="K113" s="93">
        <f t="shared" si="6"/>
        <v>0.15</v>
      </c>
      <c r="L113" s="93">
        <f t="shared" si="6"/>
        <v>0.13846153846153847</v>
      </c>
      <c r="M113" s="93">
        <f t="shared" si="6"/>
        <v>1.111111111111111E-2</v>
      </c>
      <c r="N113" s="93">
        <f t="shared" si="6"/>
        <v>0.15</v>
      </c>
      <c r="O113" s="93">
        <f t="shared" si="6"/>
        <v>0.22500000000000001</v>
      </c>
      <c r="P113" s="93">
        <f t="shared" si="6"/>
        <v>0</v>
      </c>
      <c r="Q113" s="93">
        <f t="shared" si="6"/>
        <v>0.12727272727272726</v>
      </c>
      <c r="R113" s="93">
        <f t="shared" si="6"/>
        <v>0.17777777777777776</v>
      </c>
      <c r="S113" s="93">
        <f t="shared" si="6"/>
        <v>0</v>
      </c>
      <c r="T113" s="93">
        <f t="shared" si="6"/>
        <v>0</v>
      </c>
      <c r="U113" s="93">
        <f t="shared" si="6"/>
        <v>0</v>
      </c>
      <c r="V113" s="93">
        <f t="shared" si="6"/>
        <v>0</v>
      </c>
      <c r="AD113" s="92" t="s">
        <v>244</v>
      </c>
      <c r="AE113" s="90">
        <v>9</v>
      </c>
      <c r="AF113" s="90">
        <v>8</v>
      </c>
      <c r="AG113" s="90">
        <v>12</v>
      </c>
      <c r="AH113" s="90">
        <v>9</v>
      </c>
      <c r="AI113" s="90">
        <v>11</v>
      </c>
      <c r="AJ113" s="90">
        <v>11</v>
      </c>
      <c r="AK113" s="90">
        <v>10</v>
      </c>
      <c r="AL113" s="90">
        <v>12</v>
      </c>
      <c r="AM113" s="90">
        <v>13</v>
      </c>
      <c r="AN113" s="90">
        <v>9</v>
      </c>
      <c r="AO113" s="90">
        <v>12</v>
      </c>
      <c r="AP113" s="90">
        <v>8</v>
      </c>
      <c r="AQ113" s="90">
        <v>9</v>
      </c>
      <c r="AR113" s="90">
        <v>11</v>
      </c>
      <c r="AS113" s="90">
        <v>9</v>
      </c>
      <c r="AT113" s="90">
        <v>8</v>
      </c>
      <c r="AU113" s="90">
        <v>9</v>
      </c>
      <c r="AV113" s="90">
        <v>7</v>
      </c>
      <c r="AW113" s="90">
        <v>5</v>
      </c>
    </row>
    <row r="114" spans="2:49" ht="15" thickBot="1" x14ac:dyDescent="0.4">
      <c r="B114" s="67" t="s">
        <v>194</v>
      </c>
      <c r="C114" s="68" t="s">
        <v>245</v>
      </c>
      <c r="D114" s="93">
        <f t="shared" si="7"/>
        <v>3.5714285714285712E-2</v>
      </c>
      <c r="E114" s="93">
        <f t="shared" si="6"/>
        <v>2.1428571428571429E-2</v>
      </c>
      <c r="F114" s="93">
        <f t="shared" si="6"/>
        <v>1.7647058823529412E-2</v>
      </c>
      <c r="G114" s="93">
        <f t="shared" si="6"/>
        <v>0.04</v>
      </c>
      <c r="H114" s="93">
        <f t="shared" si="6"/>
        <v>2.3529411764705882E-2</v>
      </c>
      <c r="I114" s="93">
        <f t="shared" si="6"/>
        <v>2.1052631578947368E-2</v>
      </c>
      <c r="J114" s="93">
        <f t="shared" si="6"/>
        <v>0</v>
      </c>
      <c r="K114" s="93">
        <f t="shared" si="6"/>
        <v>3.6363636363636362E-2</v>
      </c>
      <c r="L114" s="93">
        <f t="shared" si="6"/>
        <v>0.05</v>
      </c>
      <c r="M114" s="93">
        <f t="shared" si="6"/>
        <v>1.7647058823529412E-2</v>
      </c>
      <c r="N114" s="93">
        <f t="shared" si="6"/>
        <v>8.6363636363636365E-2</v>
      </c>
      <c r="O114" s="93">
        <f t="shared" si="6"/>
        <v>8.1250000000000003E-2</v>
      </c>
      <c r="P114" s="93">
        <f t="shared" si="6"/>
        <v>0</v>
      </c>
      <c r="Q114" s="93">
        <f t="shared" si="6"/>
        <v>7.7777777777777779E-2</v>
      </c>
      <c r="R114" s="93">
        <f t="shared" si="6"/>
        <v>0.13333333333333333</v>
      </c>
      <c r="S114" s="93">
        <f t="shared" si="6"/>
        <v>0</v>
      </c>
      <c r="T114" s="93">
        <f t="shared" si="6"/>
        <v>0</v>
      </c>
      <c r="U114" s="93">
        <f t="shared" si="6"/>
        <v>0</v>
      </c>
      <c r="V114" s="93">
        <f t="shared" si="6"/>
        <v>6.363636363636363E-2</v>
      </c>
      <c r="AD114" s="92" t="s">
        <v>264</v>
      </c>
      <c r="AE114" s="90">
        <v>14</v>
      </c>
      <c r="AF114" s="90">
        <v>14</v>
      </c>
      <c r="AG114" s="90">
        <v>17</v>
      </c>
      <c r="AH114" s="90">
        <v>15</v>
      </c>
      <c r="AI114" s="90">
        <v>17</v>
      </c>
      <c r="AJ114" s="90">
        <v>19</v>
      </c>
      <c r="AK114" s="90">
        <v>18</v>
      </c>
      <c r="AL114" s="90">
        <v>22</v>
      </c>
      <c r="AM114" s="90">
        <v>24</v>
      </c>
      <c r="AN114" s="90">
        <v>17</v>
      </c>
      <c r="AO114" s="90">
        <v>22</v>
      </c>
      <c r="AP114" s="90">
        <v>16</v>
      </c>
      <c r="AQ114" s="90">
        <v>14</v>
      </c>
      <c r="AR114" s="90">
        <v>18</v>
      </c>
      <c r="AS114" s="90">
        <v>18</v>
      </c>
      <c r="AT114" s="90">
        <v>14</v>
      </c>
      <c r="AU114" s="90">
        <v>17</v>
      </c>
      <c r="AV114" s="90">
        <v>14</v>
      </c>
      <c r="AW114" s="90">
        <v>11</v>
      </c>
    </row>
    <row r="115" spans="2:49" ht="15" thickBot="1" x14ac:dyDescent="0.4">
      <c r="B115" s="67" t="s">
        <v>195</v>
      </c>
      <c r="C115" s="68" t="s">
        <v>246</v>
      </c>
      <c r="D115" s="93">
        <f t="shared" si="7"/>
        <v>0.8</v>
      </c>
      <c r="E115" s="93">
        <f t="shared" si="6"/>
        <v>0.7</v>
      </c>
      <c r="F115" s="93">
        <f t="shared" si="6"/>
        <v>0.6</v>
      </c>
      <c r="G115" s="93">
        <f t="shared" si="6"/>
        <v>0.65</v>
      </c>
      <c r="H115" s="93">
        <f t="shared" si="6"/>
        <v>0.55000000000000004</v>
      </c>
      <c r="I115" s="93">
        <f t="shared" si="6"/>
        <v>0.35</v>
      </c>
      <c r="J115" s="93">
        <f t="shared" si="6"/>
        <v>0</v>
      </c>
      <c r="K115" s="93">
        <f t="shared" si="6"/>
        <v>6.6666666666666666E-2</v>
      </c>
      <c r="L115" s="93">
        <f t="shared" si="6"/>
        <v>0.22500000000000001</v>
      </c>
      <c r="M115" s="93">
        <f t="shared" si="6"/>
        <v>0</v>
      </c>
      <c r="N115" s="93">
        <f t="shared" si="6"/>
        <v>6.6666666666666666E-2</v>
      </c>
      <c r="O115" s="93">
        <f t="shared" si="6"/>
        <v>0.1</v>
      </c>
      <c r="P115" s="93">
        <f t="shared" si="6"/>
        <v>0</v>
      </c>
      <c r="Q115" s="93">
        <f t="shared" si="6"/>
        <v>0</v>
      </c>
      <c r="R115" s="93">
        <f t="shared" si="6"/>
        <v>0.25</v>
      </c>
      <c r="S115" s="93">
        <f t="shared" si="6"/>
        <v>0</v>
      </c>
      <c r="T115" s="93">
        <f t="shared" si="6"/>
        <v>0</v>
      </c>
      <c r="U115" s="93">
        <f t="shared" si="6"/>
        <v>0</v>
      </c>
      <c r="V115" s="93">
        <f t="shared" si="6"/>
        <v>0</v>
      </c>
      <c r="AD115" s="92" t="s">
        <v>265</v>
      </c>
      <c r="AE115" s="90">
        <v>2</v>
      </c>
      <c r="AF115" s="90">
        <v>2</v>
      </c>
      <c r="AG115" s="90">
        <v>2</v>
      </c>
      <c r="AH115" s="90">
        <v>2</v>
      </c>
      <c r="AI115" s="90">
        <v>2</v>
      </c>
      <c r="AJ115" s="90">
        <v>2</v>
      </c>
      <c r="AK115" s="90">
        <v>2</v>
      </c>
      <c r="AL115" s="90">
        <v>3</v>
      </c>
      <c r="AM115" s="90">
        <v>4</v>
      </c>
      <c r="AN115" s="90">
        <v>2</v>
      </c>
      <c r="AO115" s="90">
        <v>3</v>
      </c>
      <c r="AP115" s="90">
        <v>2</v>
      </c>
      <c r="AQ115" s="90">
        <v>2</v>
      </c>
      <c r="AR115" s="90">
        <v>3</v>
      </c>
      <c r="AS115" s="90">
        <v>2</v>
      </c>
      <c r="AT115" s="90">
        <v>2</v>
      </c>
      <c r="AU115" s="90">
        <v>2</v>
      </c>
      <c r="AV115" s="90">
        <v>2</v>
      </c>
      <c r="AW115" s="90">
        <v>1</v>
      </c>
    </row>
    <row r="116" spans="2:49" ht="15" thickBot="1" x14ac:dyDescent="0.4">
      <c r="B116" s="67" t="s">
        <v>196</v>
      </c>
      <c r="C116" s="68" t="s">
        <v>247</v>
      </c>
      <c r="D116" s="93">
        <f t="shared" si="7"/>
        <v>0</v>
      </c>
      <c r="E116" s="93">
        <f t="shared" si="6"/>
        <v>0</v>
      </c>
      <c r="F116" s="93">
        <f t="shared" si="6"/>
        <v>0</v>
      </c>
      <c r="G116" s="93">
        <f t="shared" si="6"/>
        <v>0</v>
      </c>
      <c r="H116" s="93">
        <f t="shared" si="6"/>
        <v>0</v>
      </c>
      <c r="I116" s="93">
        <f t="shared" si="6"/>
        <v>0</v>
      </c>
      <c r="J116" s="93">
        <f t="shared" si="6"/>
        <v>0</v>
      </c>
      <c r="K116" s="93">
        <f t="shared" si="6"/>
        <v>0</v>
      </c>
      <c r="L116" s="93">
        <f t="shared" si="6"/>
        <v>0</v>
      </c>
      <c r="M116" s="93">
        <f t="shared" si="6"/>
        <v>0</v>
      </c>
      <c r="N116" s="93">
        <f t="shared" si="6"/>
        <v>0</v>
      </c>
      <c r="O116" s="93">
        <f t="shared" si="6"/>
        <v>0</v>
      </c>
      <c r="P116" s="93">
        <f t="shared" si="6"/>
        <v>0</v>
      </c>
      <c r="Q116" s="93">
        <f t="shared" si="6"/>
        <v>0</v>
      </c>
      <c r="R116" s="93">
        <f t="shared" si="6"/>
        <v>0</v>
      </c>
      <c r="S116" s="93">
        <f t="shared" si="6"/>
        <v>0</v>
      </c>
      <c r="T116" s="93">
        <f t="shared" si="6"/>
        <v>0</v>
      </c>
      <c r="U116" s="93">
        <f t="shared" si="6"/>
        <v>0</v>
      </c>
      <c r="V116" s="93">
        <f t="shared" si="6"/>
        <v>0</v>
      </c>
      <c r="AD116" s="92" t="s">
        <v>266</v>
      </c>
      <c r="AE116" s="90">
        <v>8</v>
      </c>
      <c r="AF116" s="90">
        <v>8</v>
      </c>
      <c r="AG116" s="90">
        <v>12</v>
      </c>
      <c r="AH116" s="90">
        <v>9</v>
      </c>
      <c r="AI116" s="90">
        <v>11</v>
      </c>
      <c r="AJ116" s="90">
        <v>12</v>
      </c>
      <c r="AK116" s="90">
        <v>12</v>
      </c>
      <c r="AL116" s="90">
        <v>17</v>
      </c>
      <c r="AM116" s="90">
        <v>17</v>
      </c>
      <c r="AN116" s="90">
        <v>11</v>
      </c>
      <c r="AO116" s="90">
        <v>13</v>
      </c>
      <c r="AP116" s="90">
        <v>9</v>
      </c>
      <c r="AQ116" s="90">
        <v>10</v>
      </c>
      <c r="AR116" s="90">
        <v>11</v>
      </c>
      <c r="AS116" s="90">
        <v>10</v>
      </c>
      <c r="AT116" s="90">
        <v>9</v>
      </c>
      <c r="AU116" s="90">
        <v>10</v>
      </c>
      <c r="AV116" s="90">
        <v>9</v>
      </c>
      <c r="AW116" s="90">
        <v>6</v>
      </c>
    </row>
    <row r="117" spans="2:49" ht="15" thickBot="1" x14ac:dyDescent="0.4">
      <c r="B117" s="67" t="s">
        <v>197</v>
      </c>
      <c r="C117" s="68" t="s">
        <v>248</v>
      </c>
      <c r="D117" s="93">
        <f t="shared" si="7"/>
        <v>0.11000000000000001</v>
      </c>
      <c r="E117" s="93">
        <f t="shared" si="6"/>
        <v>0.1</v>
      </c>
      <c r="F117" s="93">
        <f t="shared" si="6"/>
        <v>0.12307692307692308</v>
      </c>
      <c r="G117" s="93">
        <f t="shared" si="6"/>
        <v>0.11666666666666667</v>
      </c>
      <c r="H117" s="93">
        <f t="shared" si="6"/>
        <v>0.11538461538461538</v>
      </c>
      <c r="I117" s="93">
        <f t="shared" si="6"/>
        <v>7.4999999999999997E-2</v>
      </c>
      <c r="J117" s="93">
        <f t="shared" si="6"/>
        <v>2.6666666666666665E-2</v>
      </c>
      <c r="K117" s="93">
        <f t="shared" si="6"/>
        <v>8.5714285714285715E-2</v>
      </c>
      <c r="L117" s="93">
        <f t="shared" si="6"/>
        <v>0.10454545454545454</v>
      </c>
      <c r="M117" s="93">
        <f t="shared" si="6"/>
        <v>4.6666666666666669E-2</v>
      </c>
      <c r="N117" s="93">
        <f t="shared" si="6"/>
        <v>0.12631578947368421</v>
      </c>
      <c r="O117" s="93">
        <f t="shared" si="6"/>
        <v>7.3333333333333334E-2</v>
      </c>
      <c r="P117" s="93">
        <f t="shared" si="6"/>
        <v>3.5714285714285712E-2</v>
      </c>
      <c r="Q117" s="93">
        <f t="shared" si="6"/>
        <v>7.647058823529411E-2</v>
      </c>
      <c r="R117" s="93">
        <f t="shared" si="6"/>
        <v>0.05</v>
      </c>
      <c r="S117" s="93">
        <f t="shared" si="6"/>
        <v>0</v>
      </c>
      <c r="T117" s="93">
        <f t="shared" si="6"/>
        <v>0</v>
      </c>
      <c r="U117" s="93">
        <f t="shared" si="6"/>
        <v>5.8333333333333334E-2</v>
      </c>
      <c r="V117" s="93">
        <f t="shared" si="6"/>
        <v>0</v>
      </c>
      <c r="AD117" s="92" t="s">
        <v>267</v>
      </c>
      <c r="AE117" s="90">
        <v>10</v>
      </c>
      <c r="AF117" s="90">
        <v>11</v>
      </c>
      <c r="AG117" s="90">
        <v>13</v>
      </c>
      <c r="AH117" s="90">
        <v>12</v>
      </c>
      <c r="AI117" s="90">
        <v>13</v>
      </c>
      <c r="AJ117" s="90">
        <v>16</v>
      </c>
      <c r="AK117" s="90">
        <v>15</v>
      </c>
      <c r="AL117" s="90">
        <v>21</v>
      </c>
      <c r="AM117" s="90">
        <v>22</v>
      </c>
      <c r="AN117" s="90">
        <v>15</v>
      </c>
      <c r="AO117" s="90">
        <v>19</v>
      </c>
      <c r="AP117" s="90">
        <v>15</v>
      </c>
      <c r="AQ117" s="90">
        <v>14</v>
      </c>
      <c r="AR117" s="90">
        <v>17</v>
      </c>
      <c r="AS117" s="90">
        <v>16</v>
      </c>
      <c r="AT117" s="90">
        <v>13</v>
      </c>
      <c r="AU117" s="90">
        <v>16</v>
      </c>
      <c r="AV117" s="90">
        <v>12</v>
      </c>
      <c r="AW117" s="90">
        <v>10</v>
      </c>
    </row>
    <row r="118" spans="2:49" ht="15" thickBot="1" x14ac:dyDescent="0.4">
      <c r="B118" s="70" t="s">
        <v>249</v>
      </c>
      <c r="C118" s="71" t="s">
        <v>182</v>
      </c>
      <c r="D118" s="93">
        <f t="shared" si="7"/>
        <v>0</v>
      </c>
      <c r="E118" s="93">
        <f t="shared" si="6"/>
        <v>0</v>
      </c>
      <c r="F118" s="93">
        <f t="shared" si="6"/>
        <v>0</v>
      </c>
      <c r="G118" s="93">
        <f t="shared" si="6"/>
        <v>0</v>
      </c>
      <c r="H118" s="93">
        <f t="shared" si="6"/>
        <v>0</v>
      </c>
      <c r="I118" s="93">
        <f t="shared" si="6"/>
        <v>0</v>
      </c>
      <c r="J118" s="93">
        <f t="shared" si="6"/>
        <v>0</v>
      </c>
      <c r="K118" s="93">
        <f t="shared" si="6"/>
        <v>0</v>
      </c>
      <c r="L118" s="93">
        <f t="shared" si="6"/>
        <v>0</v>
      </c>
      <c r="M118" s="93">
        <f t="shared" si="6"/>
        <v>0</v>
      </c>
      <c r="N118" s="93">
        <f t="shared" si="6"/>
        <v>0</v>
      </c>
      <c r="O118" s="93">
        <f t="shared" si="6"/>
        <v>0</v>
      </c>
      <c r="P118" s="93">
        <f t="shared" si="6"/>
        <v>0</v>
      </c>
      <c r="Q118" s="93">
        <f t="shared" si="6"/>
        <v>2.9268292682926828E-2</v>
      </c>
      <c r="R118" s="93">
        <f t="shared" si="6"/>
        <v>8.3333333333333332E-3</v>
      </c>
      <c r="S118" s="93">
        <f t="shared" si="6"/>
        <v>0</v>
      </c>
      <c r="T118" s="93">
        <f t="shared" si="6"/>
        <v>0</v>
      </c>
      <c r="U118" s="93">
        <f t="shared" si="6"/>
        <v>0</v>
      </c>
      <c r="V118" s="93">
        <f t="shared" si="6"/>
        <v>9.375E-2</v>
      </c>
      <c r="AD118" s="92" t="s">
        <v>182</v>
      </c>
      <c r="AE118" s="90">
        <v>38</v>
      </c>
      <c r="AF118" s="90">
        <v>37</v>
      </c>
      <c r="AG118" s="90">
        <v>55</v>
      </c>
      <c r="AH118" s="90">
        <v>45</v>
      </c>
      <c r="AI118" s="90">
        <v>53</v>
      </c>
      <c r="AJ118" s="90">
        <v>53</v>
      </c>
      <c r="AK118" s="90">
        <v>49</v>
      </c>
      <c r="AL118" s="90">
        <v>58</v>
      </c>
      <c r="AM118" s="90">
        <v>66</v>
      </c>
      <c r="AN118" s="90">
        <v>36</v>
      </c>
      <c r="AO118" s="90">
        <v>56</v>
      </c>
      <c r="AP118" s="90">
        <v>38</v>
      </c>
      <c r="AQ118" s="90">
        <v>29</v>
      </c>
      <c r="AR118" s="90">
        <v>41</v>
      </c>
      <c r="AS118" s="90">
        <v>36</v>
      </c>
      <c r="AT118" s="90">
        <v>24</v>
      </c>
      <c r="AU118" s="90">
        <v>32</v>
      </c>
      <c r="AV118" s="90">
        <v>23</v>
      </c>
      <c r="AW118" s="90">
        <v>16</v>
      </c>
    </row>
    <row r="121" spans="2:49" ht="15.5" x14ac:dyDescent="0.35">
      <c r="C121" s="103" t="s">
        <v>282</v>
      </c>
    </row>
    <row r="123" spans="2:49" ht="15.5" x14ac:dyDescent="0.35">
      <c r="B123" s="102" t="s">
        <v>277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</row>
    <row r="124" spans="2:49" ht="32" thickBot="1" x14ac:dyDescent="0.4">
      <c r="B124" s="94" t="s">
        <v>188</v>
      </c>
      <c r="C124" s="90"/>
      <c r="D124" s="95" t="s">
        <v>7</v>
      </c>
      <c r="E124" s="96" t="s">
        <v>8</v>
      </c>
      <c r="F124" s="95" t="s">
        <v>9</v>
      </c>
      <c r="G124" s="96" t="s">
        <v>10</v>
      </c>
      <c r="H124" s="96" t="s">
        <v>11</v>
      </c>
      <c r="I124" s="96" t="s">
        <v>12</v>
      </c>
      <c r="J124" s="95" t="s">
        <v>13</v>
      </c>
      <c r="K124" s="95" t="s">
        <v>14</v>
      </c>
      <c r="L124" s="96" t="s">
        <v>15</v>
      </c>
      <c r="M124" s="95" t="s">
        <v>16</v>
      </c>
      <c r="N124" s="96" t="s">
        <v>17</v>
      </c>
      <c r="O124" s="95" t="s">
        <v>18</v>
      </c>
      <c r="P124" s="96" t="s">
        <v>268</v>
      </c>
      <c r="Q124" s="96" t="s">
        <v>269</v>
      </c>
      <c r="R124" s="96" t="s">
        <v>270</v>
      </c>
      <c r="S124" s="96" t="s">
        <v>22</v>
      </c>
      <c r="T124" s="95" t="s">
        <v>23</v>
      </c>
      <c r="U124" s="95">
        <v>7</v>
      </c>
      <c r="V124" s="96">
        <v>8</v>
      </c>
    </row>
    <row r="125" spans="2:49" ht="20.5" thickBot="1" x14ac:dyDescent="0.4">
      <c r="B125" s="97" t="s">
        <v>271</v>
      </c>
      <c r="C125" s="68" t="s">
        <v>242</v>
      </c>
      <c r="D125" s="98">
        <v>41</v>
      </c>
      <c r="E125" s="98">
        <v>28</v>
      </c>
      <c r="F125" s="98">
        <v>18</v>
      </c>
      <c r="G125" s="98">
        <v>19</v>
      </c>
      <c r="H125" s="98">
        <v>6</v>
      </c>
      <c r="I125" s="98">
        <v>16</v>
      </c>
      <c r="J125" s="98">
        <v>12</v>
      </c>
      <c r="K125" s="98">
        <v>6</v>
      </c>
      <c r="L125" s="98">
        <v>24</v>
      </c>
      <c r="M125" s="98">
        <v>16</v>
      </c>
      <c r="N125" s="98">
        <v>26</v>
      </c>
      <c r="O125" s="98">
        <v>27</v>
      </c>
      <c r="P125" s="98">
        <v>21</v>
      </c>
      <c r="Q125" s="98">
        <v>19</v>
      </c>
      <c r="R125" s="98">
        <v>23</v>
      </c>
      <c r="S125" s="98">
        <v>10</v>
      </c>
      <c r="T125" s="98">
        <v>12</v>
      </c>
      <c r="U125" s="98">
        <v>15</v>
      </c>
      <c r="V125" s="98">
        <v>20</v>
      </c>
    </row>
    <row r="126" spans="2:49" ht="15" thickBot="1" x14ac:dyDescent="0.4">
      <c r="B126" s="99" t="s">
        <v>191</v>
      </c>
      <c r="C126" s="68" t="s">
        <v>243</v>
      </c>
      <c r="D126" s="98">
        <v>2</v>
      </c>
      <c r="E126" s="98">
        <v>3</v>
      </c>
      <c r="F126" s="98">
        <v>2</v>
      </c>
      <c r="G126" s="98">
        <v>2</v>
      </c>
      <c r="H126" s="98">
        <v>0</v>
      </c>
      <c r="I126" s="98">
        <v>9</v>
      </c>
      <c r="J126" s="98">
        <v>0</v>
      </c>
      <c r="K126" s="98">
        <v>-4</v>
      </c>
      <c r="L126" s="98">
        <v>1</v>
      </c>
      <c r="M126" s="98">
        <v>3</v>
      </c>
      <c r="N126" s="98">
        <v>6</v>
      </c>
      <c r="O126" s="98">
        <v>4</v>
      </c>
      <c r="P126" s="98">
        <v>4</v>
      </c>
      <c r="Q126" s="98">
        <v>4</v>
      </c>
      <c r="R126" s="98">
        <v>3</v>
      </c>
      <c r="S126" s="98">
        <v>4</v>
      </c>
      <c r="T126" s="98">
        <v>1</v>
      </c>
      <c r="U126" s="98">
        <v>3</v>
      </c>
      <c r="V126" s="98">
        <v>3</v>
      </c>
    </row>
    <row r="127" spans="2:49" ht="15" thickBot="1" x14ac:dyDescent="0.4">
      <c r="B127" s="97" t="s">
        <v>193</v>
      </c>
      <c r="C127" s="68" t="s">
        <v>244</v>
      </c>
      <c r="D127" s="98">
        <v>7</v>
      </c>
      <c r="E127" s="98">
        <v>9</v>
      </c>
      <c r="F127" s="98">
        <v>4</v>
      </c>
      <c r="G127" s="98">
        <v>8</v>
      </c>
      <c r="H127" s="98">
        <v>6</v>
      </c>
      <c r="I127" s="98">
        <v>7</v>
      </c>
      <c r="J127" s="98">
        <v>9</v>
      </c>
      <c r="K127" s="98">
        <v>6</v>
      </c>
      <c r="L127" s="98">
        <v>5</v>
      </c>
      <c r="M127" s="98">
        <v>11</v>
      </c>
      <c r="N127" s="98">
        <v>6</v>
      </c>
      <c r="O127" s="98">
        <v>15</v>
      </c>
      <c r="P127" s="98">
        <v>10</v>
      </c>
      <c r="Q127" s="98">
        <v>7</v>
      </c>
      <c r="R127" s="98">
        <v>13</v>
      </c>
      <c r="S127" s="98">
        <v>10</v>
      </c>
      <c r="T127" s="98">
        <v>10</v>
      </c>
      <c r="U127" s="98">
        <v>11</v>
      </c>
      <c r="V127" s="98">
        <v>14</v>
      </c>
    </row>
    <row r="128" spans="2:49" ht="15" thickBot="1" x14ac:dyDescent="0.4">
      <c r="B128" s="97" t="s">
        <v>194</v>
      </c>
      <c r="C128" s="68" t="s">
        <v>245</v>
      </c>
      <c r="D128" s="98">
        <v>-23</v>
      </c>
      <c r="E128" s="98">
        <v>-13</v>
      </c>
      <c r="F128" s="98">
        <v>-18</v>
      </c>
      <c r="G128" s="98">
        <v>-15</v>
      </c>
      <c r="H128" s="98">
        <v>-19</v>
      </c>
      <c r="I128" s="98">
        <v>-29</v>
      </c>
      <c r="J128" s="98">
        <v>-21</v>
      </c>
      <c r="K128" s="98">
        <v>-25</v>
      </c>
      <c r="L128" s="98">
        <v>-33</v>
      </c>
      <c r="M128" s="98">
        <v>-15</v>
      </c>
      <c r="N128" s="98">
        <v>-29</v>
      </c>
      <c r="O128" s="98">
        <v>-14</v>
      </c>
      <c r="P128" s="98">
        <v>-12</v>
      </c>
      <c r="Q128" s="98">
        <v>-19</v>
      </c>
      <c r="R128" s="98">
        <v>-16</v>
      </c>
      <c r="S128" s="98">
        <v>-14</v>
      </c>
      <c r="T128" s="98">
        <v>-18</v>
      </c>
      <c r="U128" s="98">
        <v>-12</v>
      </c>
      <c r="V128" s="98">
        <v>-14</v>
      </c>
    </row>
    <row r="129" spans="2:22" ht="15" thickBot="1" x14ac:dyDescent="0.4">
      <c r="B129" s="97" t="s">
        <v>195</v>
      </c>
      <c r="C129" s="68" t="s">
        <v>246</v>
      </c>
      <c r="D129" s="98">
        <v>41</v>
      </c>
      <c r="E129" s="98">
        <v>35</v>
      </c>
      <c r="F129" s="98">
        <v>48</v>
      </c>
      <c r="G129" s="98">
        <v>38</v>
      </c>
      <c r="H129" s="98">
        <v>42</v>
      </c>
      <c r="I129" s="98">
        <v>38</v>
      </c>
      <c r="J129" s="98">
        <v>39</v>
      </c>
      <c r="K129" s="98">
        <v>33</v>
      </c>
      <c r="L129" s="98">
        <v>34</v>
      </c>
      <c r="M129" s="98">
        <v>32</v>
      </c>
      <c r="N129" s="98">
        <v>28</v>
      </c>
      <c r="O129" s="98">
        <v>29</v>
      </c>
      <c r="P129" s="98">
        <v>31</v>
      </c>
      <c r="Q129" s="98">
        <v>25</v>
      </c>
      <c r="R129" s="98">
        <v>24</v>
      </c>
      <c r="S129" s="98">
        <v>27</v>
      </c>
      <c r="T129" s="98">
        <v>26</v>
      </c>
      <c r="U129" s="98">
        <v>24</v>
      </c>
      <c r="V129" s="98">
        <v>12</v>
      </c>
    </row>
    <row r="130" spans="2:22" ht="15" thickBot="1" x14ac:dyDescent="0.4">
      <c r="B130" s="97" t="s">
        <v>196</v>
      </c>
      <c r="C130" s="68" t="s">
        <v>247</v>
      </c>
      <c r="D130" s="98">
        <v>-13</v>
      </c>
      <c r="E130" s="98">
        <v>-13</v>
      </c>
      <c r="F130" s="98">
        <v>-4</v>
      </c>
      <c r="G130" s="98">
        <v>0</v>
      </c>
      <c r="H130" s="98">
        <v>-3</v>
      </c>
      <c r="I130" s="98">
        <v>-14</v>
      </c>
      <c r="J130" s="98">
        <v>-5</v>
      </c>
      <c r="K130" s="98">
        <v>-9</v>
      </c>
      <c r="L130" s="98">
        <v>-16</v>
      </c>
      <c r="M130" s="98">
        <v>5</v>
      </c>
      <c r="N130" s="98">
        <v>-7</v>
      </c>
      <c r="O130" s="98">
        <v>10</v>
      </c>
      <c r="P130" s="98">
        <v>1</v>
      </c>
      <c r="Q130" s="98">
        <v>1</v>
      </c>
      <c r="R130" s="98">
        <v>11</v>
      </c>
      <c r="S130" s="98">
        <v>0</v>
      </c>
      <c r="T130" s="98">
        <v>1</v>
      </c>
      <c r="U130" s="98">
        <v>4</v>
      </c>
      <c r="V130" s="98">
        <v>-6</v>
      </c>
    </row>
    <row r="131" spans="2:22" ht="15" thickBot="1" x14ac:dyDescent="0.4">
      <c r="B131" s="97" t="s">
        <v>197</v>
      </c>
      <c r="C131" s="68" t="s">
        <v>248</v>
      </c>
      <c r="D131" s="98">
        <v>3</v>
      </c>
      <c r="E131" s="98">
        <v>5</v>
      </c>
      <c r="F131" s="98">
        <v>12</v>
      </c>
      <c r="G131" s="98">
        <v>4</v>
      </c>
      <c r="H131" s="98">
        <v>5</v>
      </c>
      <c r="I131" s="98">
        <v>5</v>
      </c>
      <c r="J131" s="98">
        <v>3</v>
      </c>
      <c r="K131" s="98">
        <v>-9</v>
      </c>
      <c r="L131" s="98">
        <v>-16</v>
      </c>
      <c r="M131" s="98">
        <v>0</v>
      </c>
      <c r="N131" s="98">
        <v>0</v>
      </c>
      <c r="O131" s="98">
        <v>2</v>
      </c>
      <c r="P131" s="98">
        <v>-1</v>
      </c>
      <c r="Q131" s="98">
        <v>4</v>
      </c>
      <c r="R131" s="98">
        <v>-12</v>
      </c>
      <c r="S131" s="98">
        <v>-1</v>
      </c>
      <c r="T131" s="98">
        <v>2</v>
      </c>
      <c r="U131" s="98">
        <v>-1</v>
      </c>
      <c r="V131" s="98">
        <v>-5</v>
      </c>
    </row>
    <row r="132" spans="2:22" ht="15" thickBot="1" x14ac:dyDescent="0.4">
      <c r="B132" s="97" t="s">
        <v>199</v>
      </c>
      <c r="C132" s="71" t="s">
        <v>182</v>
      </c>
      <c r="D132" s="98">
        <v>-55</v>
      </c>
      <c r="E132" s="98">
        <v>-15</v>
      </c>
      <c r="F132" s="98">
        <v>-18</v>
      </c>
      <c r="G132" s="98">
        <v>-22</v>
      </c>
      <c r="H132" s="98">
        <v>-26</v>
      </c>
      <c r="I132" s="98">
        <v>-16</v>
      </c>
      <c r="J132" s="98">
        <v>-21</v>
      </c>
      <c r="K132" s="98">
        <v>-27</v>
      </c>
      <c r="L132" s="98">
        <v>-28</v>
      </c>
      <c r="M132" s="98">
        <v>-33</v>
      </c>
      <c r="N132" s="98">
        <v>-42</v>
      </c>
      <c r="O132" s="98">
        <v>-37</v>
      </c>
      <c r="P132" s="98">
        <v>-39</v>
      </c>
      <c r="Q132" s="98">
        <v>-51</v>
      </c>
      <c r="R132" s="98">
        <v>-53</v>
      </c>
      <c r="S132" s="98">
        <v>-32</v>
      </c>
      <c r="T132" s="98">
        <v>-54</v>
      </c>
      <c r="U132" s="98">
        <v>-34</v>
      </c>
      <c r="V132" s="98">
        <v>-27</v>
      </c>
    </row>
    <row r="133" spans="2:22" ht="15" thickBot="1" x14ac:dyDescent="0.4">
      <c r="B133" s="97" t="s">
        <v>200</v>
      </c>
      <c r="C133" s="90"/>
      <c r="D133" s="98">
        <v>9</v>
      </c>
      <c r="E133" s="98">
        <v>7</v>
      </c>
      <c r="F133" s="98">
        <v>2</v>
      </c>
      <c r="G133" s="98">
        <v>4</v>
      </c>
      <c r="H133" s="98">
        <v>-1</v>
      </c>
      <c r="I133" s="98">
        <v>-2</v>
      </c>
      <c r="J133" s="98">
        <v>-2</v>
      </c>
      <c r="K133" s="98">
        <v>-7</v>
      </c>
      <c r="L133" s="98">
        <v>-11</v>
      </c>
      <c r="M133" s="98">
        <v>3</v>
      </c>
      <c r="N133" s="98">
        <v>-4</v>
      </c>
      <c r="O133" s="98">
        <v>4</v>
      </c>
      <c r="P133" s="98">
        <v>3</v>
      </c>
      <c r="Q133" s="98">
        <v>-1</v>
      </c>
      <c r="R133" s="98">
        <v>-2</v>
      </c>
      <c r="S133" s="98">
        <v>1</v>
      </c>
      <c r="T133" s="98">
        <v>-1</v>
      </c>
      <c r="U133" s="98">
        <v>3</v>
      </c>
      <c r="V133" s="98">
        <v>-1</v>
      </c>
    </row>
    <row r="136" spans="2:22" x14ac:dyDescent="0.35">
      <c r="C136" s="78" t="s">
        <v>272</v>
      </c>
    </row>
    <row r="137" spans="2:22" x14ac:dyDescent="0.35">
      <c r="C137" t="s">
        <v>273</v>
      </c>
      <c r="D137" s="100">
        <f>+D101</f>
        <v>18</v>
      </c>
      <c r="E137" s="100">
        <f t="shared" ref="E137:V137" si="8">+E101</f>
        <v>16</v>
      </c>
      <c r="F137" s="100">
        <f t="shared" si="8"/>
        <v>14</v>
      </c>
      <c r="G137" s="100">
        <f t="shared" si="8"/>
        <v>15</v>
      </c>
      <c r="H137" s="100">
        <f t="shared" si="8"/>
        <v>13</v>
      </c>
      <c r="I137" s="100">
        <f t="shared" si="8"/>
        <v>9</v>
      </c>
      <c r="J137" s="100">
        <f t="shared" si="8"/>
        <v>5</v>
      </c>
      <c r="K137" s="100">
        <f t="shared" si="8"/>
        <v>5</v>
      </c>
      <c r="L137" s="100">
        <f t="shared" si="8"/>
        <v>11</v>
      </c>
      <c r="M137" s="100">
        <f t="shared" si="8"/>
        <v>5</v>
      </c>
      <c r="N137" s="100">
        <f t="shared" si="8"/>
        <v>5</v>
      </c>
      <c r="O137" s="100">
        <f t="shared" si="8"/>
        <v>5</v>
      </c>
      <c r="P137" s="100">
        <f t="shared" si="8"/>
        <v>5</v>
      </c>
      <c r="Q137" s="100">
        <f t="shared" si="8"/>
        <v>5</v>
      </c>
      <c r="R137" s="100">
        <f t="shared" si="8"/>
        <v>7</v>
      </c>
      <c r="S137" s="100">
        <f t="shared" si="8"/>
        <v>5</v>
      </c>
      <c r="T137" s="100">
        <f t="shared" si="8"/>
        <v>5</v>
      </c>
      <c r="U137" s="100">
        <f t="shared" si="8"/>
        <v>5</v>
      </c>
      <c r="V137" s="100">
        <f t="shared" si="8"/>
        <v>5</v>
      </c>
    </row>
    <row r="138" spans="2:22" x14ac:dyDescent="0.35">
      <c r="C138" t="s">
        <v>276</v>
      </c>
      <c r="D138">
        <f>+D129</f>
        <v>41</v>
      </c>
      <c r="E138">
        <f t="shared" ref="E138:V138" si="9">+E129</f>
        <v>35</v>
      </c>
      <c r="F138">
        <f t="shared" si="9"/>
        <v>48</v>
      </c>
      <c r="G138">
        <f t="shared" si="9"/>
        <v>38</v>
      </c>
      <c r="H138">
        <f t="shared" si="9"/>
        <v>42</v>
      </c>
      <c r="I138">
        <f t="shared" si="9"/>
        <v>38</v>
      </c>
      <c r="J138">
        <f t="shared" si="9"/>
        <v>39</v>
      </c>
      <c r="K138">
        <f t="shared" si="9"/>
        <v>33</v>
      </c>
      <c r="L138">
        <f t="shared" si="9"/>
        <v>34</v>
      </c>
      <c r="M138">
        <f t="shared" si="9"/>
        <v>32</v>
      </c>
      <c r="N138">
        <f t="shared" si="9"/>
        <v>28</v>
      </c>
      <c r="O138">
        <f t="shared" si="9"/>
        <v>29</v>
      </c>
      <c r="P138">
        <f t="shared" si="9"/>
        <v>31</v>
      </c>
      <c r="Q138">
        <f t="shared" si="9"/>
        <v>25</v>
      </c>
      <c r="R138">
        <f t="shared" si="9"/>
        <v>24</v>
      </c>
      <c r="S138">
        <f t="shared" si="9"/>
        <v>27</v>
      </c>
      <c r="T138">
        <f t="shared" si="9"/>
        <v>26</v>
      </c>
      <c r="U138">
        <f t="shared" si="9"/>
        <v>24</v>
      </c>
      <c r="V138">
        <f t="shared" si="9"/>
        <v>12</v>
      </c>
    </row>
    <row r="139" spans="2:22" x14ac:dyDescent="0.35">
      <c r="B139">
        <v>0.15</v>
      </c>
      <c r="C139" t="s">
        <v>280</v>
      </c>
      <c r="D139" s="100">
        <f>MIN(D$137,MAX(D$138*$B139,0))</f>
        <v>6.1499999999999995</v>
      </c>
      <c r="E139" s="100">
        <f t="shared" ref="E139:V143" si="10">MIN(E$137,MAX(E$138*$B139,0))</f>
        <v>5.25</v>
      </c>
      <c r="F139" s="100">
        <f t="shared" si="10"/>
        <v>7.1999999999999993</v>
      </c>
      <c r="G139" s="100">
        <f t="shared" si="10"/>
        <v>5.7</v>
      </c>
      <c r="H139" s="100">
        <f t="shared" si="10"/>
        <v>6.3</v>
      </c>
      <c r="I139" s="100">
        <f t="shared" si="10"/>
        <v>5.7</v>
      </c>
      <c r="J139" s="100">
        <f t="shared" si="10"/>
        <v>5</v>
      </c>
      <c r="K139" s="100">
        <f t="shared" si="10"/>
        <v>4.95</v>
      </c>
      <c r="L139" s="100">
        <f t="shared" si="10"/>
        <v>5.0999999999999996</v>
      </c>
      <c r="M139" s="100">
        <f t="shared" si="10"/>
        <v>4.8</v>
      </c>
      <c r="N139" s="100">
        <f t="shared" si="10"/>
        <v>4.2</v>
      </c>
      <c r="O139" s="100">
        <f t="shared" si="10"/>
        <v>4.3499999999999996</v>
      </c>
      <c r="P139" s="100">
        <f t="shared" si="10"/>
        <v>4.6499999999999995</v>
      </c>
      <c r="Q139" s="100">
        <f t="shared" si="10"/>
        <v>3.75</v>
      </c>
      <c r="R139" s="100">
        <f t="shared" si="10"/>
        <v>3.5999999999999996</v>
      </c>
      <c r="S139" s="100">
        <f t="shared" si="10"/>
        <v>4.05</v>
      </c>
      <c r="T139" s="100">
        <f t="shared" si="10"/>
        <v>3.9</v>
      </c>
      <c r="U139" s="100">
        <f t="shared" si="10"/>
        <v>3.5999999999999996</v>
      </c>
      <c r="V139" s="100">
        <f t="shared" si="10"/>
        <v>1.7999999999999998</v>
      </c>
    </row>
    <row r="140" spans="2:22" x14ac:dyDescent="0.35">
      <c r="B140">
        <v>0.3</v>
      </c>
      <c r="D140" s="100">
        <f t="shared" ref="D140:S143" si="11">MIN(D$137,MAX(D$138*$B140,0))</f>
        <v>12.299999999999999</v>
      </c>
      <c r="E140" s="100">
        <f t="shared" si="11"/>
        <v>10.5</v>
      </c>
      <c r="F140" s="100">
        <f t="shared" si="11"/>
        <v>14</v>
      </c>
      <c r="G140" s="100">
        <f t="shared" si="11"/>
        <v>11.4</v>
      </c>
      <c r="H140" s="100">
        <f t="shared" si="11"/>
        <v>12.6</v>
      </c>
      <c r="I140" s="100">
        <f t="shared" si="11"/>
        <v>9</v>
      </c>
      <c r="J140" s="100">
        <f t="shared" si="11"/>
        <v>5</v>
      </c>
      <c r="K140" s="100">
        <f t="shared" si="11"/>
        <v>5</v>
      </c>
      <c r="L140" s="100">
        <f t="shared" si="11"/>
        <v>10.199999999999999</v>
      </c>
      <c r="M140" s="100">
        <f t="shared" si="11"/>
        <v>5</v>
      </c>
      <c r="N140" s="100">
        <f t="shared" si="11"/>
        <v>5</v>
      </c>
      <c r="O140" s="100">
        <f t="shared" si="11"/>
        <v>5</v>
      </c>
      <c r="P140" s="100">
        <f t="shared" si="11"/>
        <v>5</v>
      </c>
      <c r="Q140" s="100">
        <f t="shared" si="11"/>
        <v>5</v>
      </c>
      <c r="R140" s="100">
        <f t="shared" si="11"/>
        <v>7</v>
      </c>
      <c r="S140" s="100">
        <f t="shared" si="11"/>
        <v>5</v>
      </c>
      <c r="T140" s="100">
        <f t="shared" si="10"/>
        <v>5</v>
      </c>
      <c r="U140" s="100">
        <f t="shared" si="10"/>
        <v>5</v>
      </c>
      <c r="V140" s="100">
        <f t="shared" si="10"/>
        <v>3.5999999999999996</v>
      </c>
    </row>
    <row r="141" spans="2:22" x14ac:dyDescent="0.35">
      <c r="B141">
        <v>0.5</v>
      </c>
      <c r="D141" s="100">
        <f t="shared" si="11"/>
        <v>18</v>
      </c>
      <c r="E141" s="100">
        <f t="shared" si="10"/>
        <v>16</v>
      </c>
      <c r="F141" s="100">
        <f t="shared" si="10"/>
        <v>14</v>
      </c>
      <c r="G141" s="100">
        <f t="shared" si="10"/>
        <v>15</v>
      </c>
      <c r="H141" s="100">
        <f t="shared" si="10"/>
        <v>13</v>
      </c>
      <c r="I141" s="100">
        <f t="shared" si="10"/>
        <v>9</v>
      </c>
      <c r="J141" s="100">
        <f t="shared" si="10"/>
        <v>5</v>
      </c>
      <c r="K141" s="100">
        <f t="shared" si="10"/>
        <v>5</v>
      </c>
      <c r="L141" s="100">
        <f t="shared" si="10"/>
        <v>11</v>
      </c>
      <c r="M141" s="100">
        <f t="shared" si="10"/>
        <v>5</v>
      </c>
      <c r="N141" s="100">
        <f t="shared" si="10"/>
        <v>5</v>
      </c>
      <c r="O141" s="100">
        <f t="shared" si="10"/>
        <v>5</v>
      </c>
      <c r="P141" s="100">
        <f t="shared" si="10"/>
        <v>5</v>
      </c>
      <c r="Q141" s="100">
        <f t="shared" si="10"/>
        <v>5</v>
      </c>
      <c r="R141" s="100">
        <f t="shared" si="10"/>
        <v>7</v>
      </c>
      <c r="S141" s="100">
        <f t="shared" si="10"/>
        <v>5</v>
      </c>
      <c r="T141" s="100">
        <f t="shared" si="10"/>
        <v>5</v>
      </c>
      <c r="U141" s="100">
        <f t="shared" si="10"/>
        <v>5</v>
      </c>
      <c r="V141" s="100">
        <f t="shared" si="10"/>
        <v>5</v>
      </c>
    </row>
    <row r="142" spans="2:22" x14ac:dyDescent="0.35">
      <c r="B142" s="110">
        <v>0.7</v>
      </c>
      <c r="C142" s="110" t="s">
        <v>312</v>
      </c>
      <c r="D142" s="100">
        <f t="shared" si="11"/>
        <v>18</v>
      </c>
      <c r="E142" s="100">
        <f t="shared" si="10"/>
        <v>16</v>
      </c>
      <c r="F142" s="100">
        <f t="shared" si="10"/>
        <v>14</v>
      </c>
      <c r="G142" s="100">
        <f t="shared" si="10"/>
        <v>15</v>
      </c>
      <c r="H142" s="100">
        <f t="shared" si="10"/>
        <v>13</v>
      </c>
      <c r="I142" s="100">
        <f t="shared" si="10"/>
        <v>9</v>
      </c>
      <c r="J142" s="100">
        <f t="shared" si="10"/>
        <v>5</v>
      </c>
      <c r="K142" s="100">
        <f t="shared" si="10"/>
        <v>5</v>
      </c>
      <c r="L142" s="100">
        <f t="shared" si="10"/>
        <v>11</v>
      </c>
      <c r="M142" s="100">
        <f t="shared" si="10"/>
        <v>5</v>
      </c>
      <c r="N142" s="100">
        <f t="shared" si="10"/>
        <v>5</v>
      </c>
      <c r="O142" s="100">
        <f t="shared" si="10"/>
        <v>5</v>
      </c>
      <c r="P142" s="100">
        <f t="shared" si="10"/>
        <v>5</v>
      </c>
      <c r="Q142" s="100">
        <f t="shared" si="10"/>
        <v>5</v>
      </c>
      <c r="R142" s="100">
        <f t="shared" si="10"/>
        <v>7</v>
      </c>
      <c r="S142" s="100">
        <f t="shared" si="10"/>
        <v>5</v>
      </c>
      <c r="T142" s="100">
        <f t="shared" si="10"/>
        <v>5</v>
      </c>
      <c r="U142" s="100">
        <f t="shared" si="10"/>
        <v>5</v>
      </c>
      <c r="V142" s="100">
        <f t="shared" si="10"/>
        <v>5</v>
      </c>
    </row>
    <row r="143" spans="2:22" ht="15" thickBot="1" x14ac:dyDescent="0.4">
      <c r="B143">
        <v>1</v>
      </c>
      <c r="D143" s="100">
        <f t="shared" si="11"/>
        <v>18</v>
      </c>
      <c r="E143" s="100">
        <f t="shared" si="10"/>
        <v>16</v>
      </c>
      <c r="F143" s="100">
        <f t="shared" si="10"/>
        <v>14</v>
      </c>
      <c r="G143" s="100">
        <f t="shared" si="10"/>
        <v>15</v>
      </c>
      <c r="H143" s="100">
        <f t="shared" si="10"/>
        <v>13</v>
      </c>
      <c r="I143" s="100">
        <f t="shared" si="10"/>
        <v>9</v>
      </c>
      <c r="J143" s="100">
        <f t="shared" si="10"/>
        <v>5</v>
      </c>
      <c r="K143" s="100">
        <f t="shared" si="10"/>
        <v>5</v>
      </c>
      <c r="L143" s="100">
        <f t="shared" si="10"/>
        <v>11</v>
      </c>
      <c r="M143" s="100">
        <f t="shared" si="10"/>
        <v>5</v>
      </c>
      <c r="N143" s="100">
        <f t="shared" si="10"/>
        <v>5</v>
      </c>
      <c r="O143" s="100">
        <f t="shared" si="10"/>
        <v>5</v>
      </c>
      <c r="P143" s="100">
        <f t="shared" si="10"/>
        <v>5</v>
      </c>
      <c r="Q143" s="100">
        <f t="shared" si="10"/>
        <v>5</v>
      </c>
      <c r="R143" s="100">
        <f t="shared" si="10"/>
        <v>7</v>
      </c>
      <c r="S143" s="100">
        <f t="shared" si="10"/>
        <v>5</v>
      </c>
      <c r="T143" s="100">
        <f t="shared" si="10"/>
        <v>5</v>
      </c>
      <c r="U143" s="100">
        <f t="shared" si="10"/>
        <v>5</v>
      </c>
      <c r="V143" s="100">
        <f t="shared" si="10"/>
        <v>5</v>
      </c>
    </row>
    <row r="144" spans="2:22" x14ac:dyDescent="0.35">
      <c r="D144" s="64" t="s">
        <v>7</v>
      </c>
      <c r="E144" s="64" t="s">
        <v>8</v>
      </c>
      <c r="F144" s="65" t="s">
        <v>9</v>
      </c>
      <c r="G144" s="65" t="s">
        <v>10</v>
      </c>
      <c r="H144" s="65" t="s">
        <v>11</v>
      </c>
      <c r="I144" s="65" t="s">
        <v>12</v>
      </c>
      <c r="J144" s="65" t="s">
        <v>13</v>
      </c>
      <c r="K144" s="65" t="s">
        <v>14</v>
      </c>
      <c r="L144" s="65" t="s">
        <v>15</v>
      </c>
      <c r="M144" s="65" t="s">
        <v>16</v>
      </c>
      <c r="N144" s="65" t="s">
        <v>17</v>
      </c>
      <c r="O144" s="65" t="s">
        <v>18</v>
      </c>
      <c r="P144" s="65" t="s">
        <v>19</v>
      </c>
      <c r="Q144" s="65" t="s">
        <v>20</v>
      </c>
      <c r="R144" s="65" t="s">
        <v>21</v>
      </c>
      <c r="S144" s="65" t="s">
        <v>22</v>
      </c>
      <c r="T144" s="65" t="s">
        <v>23</v>
      </c>
      <c r="U144" s="65">
        <v>7</v>
      </c>
      <c r="V144" s="66">
        <v>8</v>
      </c>
    </row>
    <row r="145" spans="2:24" x14ac:dyDescent="0.35">
      <c r="C145" t="s">
        <v>281</v>
      </c>
      <c r="D145" s="100">
        <f>+AE115</f>
        <v>2</v>
      </c>
      <c r="E145" s="100">
        <f t="shared" ref="E145:V145" si="12">+AF115</f>
        <v>2</v>
      </c>
      <c r="F145" s="100">
        <f t="shared" si="12"/>
        <v>2</v>
      </c>
      <c r="G145" s="100">
        <f t="shared" si="12"/>
        <v>2</v>
      </c>
      <c r="H145" s="100">
        <f t="shared" si="12"/>
        <v>2</v>
      </c>
      <c r="I145" s="100">
        <f t="shared" si="12"/>
        <v>2</v>
      </c>
      <c r="J145" s="100">
        <f t="shared" si="12"/>
        <v>2</v>
      </c>
      <c r="K145" s="100">
        <f t="shared" si="12"/>
        <v>3</v>
      </c>
      <c r="L145" s="100">
        <f t="shared" si="12"/>
        <v>4</v>
      </c>
      <c r="M145" s="100">
        <f t="shared" si="12"/>
        <v>2</v>
      </c>
      <c r="N145" s="100">
        <f t="shared" si="12"/>
        <v>3</v>
      </c>
      <c r="O145" s="100">
        <f t="shared" si="12"/>
        <v>2</v>
      </c>
      <c r="P145" s="100">
        <f t="shared" si="12"/>
        <v>2</v>
      </c>
      <c r="Q145" s="100">
        <f t="shared" si="12"/>
        <v>3</v>
      </c>
      <c r="R145" s="100">
        <f t="shared" si="12"/>
        <v>2</v>
      </c>
      <c r="S145" s="100">
        <f t="shared" si="12"/>
        <v>2</v>
      </c>
      <c r="T145" s="100">
        <f t="shared" si="12"/>
        <v>2</v>
      </c>
      <c r="U145" s="100">
        <f t="shared" si="12"/>
        <v>2</v>
      </c>
      <c r="V145" s="100">
        <f t="shared" si="12"/>
        <v>1</v>
      </c>
    </row>
    <row r="146" spans="2:24" x14ac:dyDescent="0.35">
      <c r="B146">
        <v>0.15</v>
      </c>
      <c r="C146" t="s">
        <v>279</v>
      </c>
      <c r="D146" s="93">
        <f>MAX(0,D$137-D139)/D$145/10</f>
        <v>0.59250000000000003</v>
      </c>
      <c r="E146" s="93">
        <f t="shared" ref="E146:V150" si="13">MAX(0,E$137-E139)/E$145/10</f>
        <v>0.53749999999999998</v>
      </c>
      <c r="F146" s="93">
        <f t="shared" si="13"/>
        <v>0.34</v>
      </c>
      <c r="G146" s="93">
        <f t="shared" si="13"/>
        <v>0.46500000000000002</v>
      </c>
      <c r="H146" s="93">
        <f t="shared" si="13"/>
        <v>0.33500000000000002</v>
      </c>
      <c r="I146" s="93">
        <f t="shared" si="13"/>
        <v>0.16499999999999998</v>
      </c>
      <c r="J146" s="93">
        <f t="shared" si="13"/>
        <v>0</v>
      </c>
      <c r="K146" s="93">
        <f t="shared" si="13"/>
        <v>1.6666666666666607E-3</v>
      </c>
      <c r="L146" s="93">
        <f t="shared" si="13"/>
        <v>0.14750000000000002</v>
      </c>
      <c r="M146" s="93">
        <f t="shared" si="13"/>
        <v>1.0000000000000009E-2</v>
      </c>
      <c r="N146" s="93">
        <f t="shared" si="13"/>
        <v>2.6666666666666661E-2</v>
      </c>
      <c r="O146" s="93">
        <f t="shared" si="13"/>
        <v>3.2500000000000015E-2</v>
      </c>
      <c r="P146" s="93">
        <f t="shared" si="13"/>
        <v>1.7500000000000026E-2</v>
      </c>
      <c r="Q146" s="93">
        <f t="shared" si="13"/>
        <v>4.1666666666666671E-2</v>
      </c>
      <c r="R146" s="93">
        <f t="shared" si="13"/>
        <v>0.17</v>
      </c>
      <c r="S146" s="93">
        <f t="shared" si="13"/>
        <v>4.7500000000000007E-2</v>
      </c>
      <c r="T146" s="93">
        <f t="shared" si="13"/>
        <v>5.5000000000000007E-2</v>
      </c>
      <c r="U146" s="93">
        <f t="shared" si="13"/>
        <v>7.0000000000000021E-2</v>
      </c>
      <c r="V146" s="93">
        <f t="shared" si="13"/>
        <v>0.32</v>
      </c>
      <c r="X146" s="101">
        <v>1.5</v>
      </c>
    </row>
    <row r="147" spans="2:24" x14ac:dyDescent="0.35">
      <c r="B147">
        <v>0.3</v>
      </c>
      <c r="D147" s="93">
        <f t="shared" ref="D147:S150" si="14">MAX(0,D$137-D140)/D$145/10</f>
        <v>0.28500000000000003</v>
      </c>
      <c r="E147" s="93">
        <f t="shared" si="14"/>
        <v>0.27500000000000002</v>
      </c>
      <c r="F147" s="93">
        <f t="shared" si="14"/>
        <v>0</v>
      </c>
      <c r="G147" s="93">
        <f t="shared" si="14"/>
        <v>0.18</v>
      </c>
      <c r="H147" s="93">
        <f t="shared" si="14"/>
        <v>2.0000000000000018E-2</v>
      </c>
      <c r="I147" s="93">
        <f t="shared" si="14"/>
        <v>0</v>
      </c>
      <c r="J147" s="93">
        <f t="shared" si="14"/>
        <v>0</v>
      </c>
      <c r="K147" s="93">
        <f t="shared" si="14"/>
        <v>0</v>
      </c>
      <c r="L147" s="93">
        <f t="shared" si="14"/>
        <v>2.0000000000000018E-2</v>
      </c>
      <c r="M147" s="93">
        <f t="shared" si="14"/>
        <v>0</v>
      </c>
      <c r="N147" s="93">
        <f t="shared" si="14"/>
        <v>0</v>
      </c>
      <c r="O147" s="93">
        <f t="shared" si="14"/>
        <v>0</v>
      </c>
      <c r="P147" s="93">
        <f t="shared" si="14"/>
        <v>0</v>
      </c>
      <c r="Q147" s="93">
        <f t="shared" si="14"/>
        <v>0</v>
      </c>
      <c r="R147" s="93">
        <f t="shared" si="14"/>
        <v>0</v>
      </c>
      <c r="S147" s="93">
        <f t="shared" si="14"/>
        <v>0</v>
      </c>
      <c r="T147" s="93">
        <f t="shared" si="13"/>
        <v>0</v>
      </c>
      <c r="U147" s="93">
        <f t="shared" si="13"/>
        <v>0</v>
      </c>
      <c r="V147" s="93">
        <f t="shared" si="13"/>
        <v>0.14000000000000004</v>
      </c>
    </row>
    <row r="148" spans="2:24" x14ac:dyDescent="0.35">
      <c r="B148">
        <v>0.5</v>
      </c>
      <c r="D148" s="93">
        <f t="shared" si="14"/>
        <v>0</v>
      </c>
      <c r="E148" s="93">
        <f t="shared" si="13"/>
        <v>0</v>
      </c>
      <c r="F148" s="93">
        <f t="shared" si="13"/>
        <v>0</v>
      </c>
      <c r="G148" s="93">
        <f t="shared" si="13"/>
        <v>0</v>
      </c>
      <c r="H148" s="93">
        <f t="shared" si="13"/>
        <v>0</v>
      </c>
      <c r="I148" s="93">
        <f t="shared" si="13"/>
        <v>0</v>
      </c>
      <c r="J148" s="93">
        <f t="shared" si="13"/>
        <v>0</v>
      </c>
      <c r="K148" s="93">
        <f t="shared" si="13"/>
        <v>0</v>
      </c>
      <c r="L148" s="93">
        <f t="shared" si="13"/>
        <v>0</v>
      </c>
      <c r="M148" s="93">
        <f t="shared" si="13"/>
        <v>0</v>
      </c>
      <c r="N148" s="93">
        <f t="shared" si="13"/>
        <v>0</v>
      </c>
      <c r="O148" s="93">
        <f t="shared" si="13"/>
        <v>0</v>
      </c>
      <c r="P148" s="93">
        <f t="shared" si="13"/>
        <v>0</v>
      </c>
      <c r="Q148" s="93">
        <f t="shared" si="13"/>
        <v>0</v>
      </c>
      <c r="R148" s="93">
        <f t="shared" si="13"/>
        <v>0</v>
      </c>
      <c r="S148" s="93">
        <f t="shared" si="13"/>
        <v>0</v>
      </c>
      <c r="T148" s="93">
        <f t="shared" si="13"/>
        <v>0</v>
      </c>
      <c r="U148" s="93">
        <f t="shared" si="13"/>
        <v>0</v>
      </c>
      <c r="V148" s="93">
        <f t="shared" si="13"/>
        <v>0</v>
      </c>
    </row>
    <row r="149" spans="2:24" x14ac:dyDescent="0.35">
      <c r="B149" s="110">
        <v>0.7</v>
      </c>
      <c r="C149" s="110" t="s">
        <v>312</v>
      </c>
      <c r="D149" s="93">
        <f t="shared" si="14"/>
        <v>0</v>
      </c>
      <c r="E149" s="93">
        <f t="shared" si="13"/>
        <v>0</v>
      </c>
      <c r="F149" s="93">
        <f t="shared" si="13"/>
        <v>0</v>
      </c>
      <c r="G149" s="93">
        <f t="shared" si="13"/>
        <v>0</v>
      </c>
      <c r="H149" s="93">
        <f t="shared" si="13"/>
        <v>0</v>
      </c>
      <c r="I149" s="93">
        <f t="shared" si="13"/>
        <v>0</v>
      </c>
      <c r="J149" s="93">
        <f t="shared" si="13"/>
        <v>0</v>
      </c>
      <c r="K149" s="93">
        <f t="shared" si="13"/>
        <v>0</v>
      </c>
      <c r="L149" s="93">
        <f t="shared" si="13"/>
        <v>0</v>
      </c>
      <c r="M149" s="93">
        <f t="shared" si="13"/>
        <v>0</v>
      </c>
      <c r="N149" s="93">
        <f t="shared" si="13"/>
        <v>0</v>
      </c>
      <c r="O149" s="93">
        <f t="shared" si="13"/>
        <v>0</v>
      </c>
      <c r="P149" s="93">
        <f t="shared" si="13"/>
        <v>0</v>
      </c>
      <c r="Q149" s="93">
        <f t="shared" si="13"/>
        <v>0</v>
      </c>
      <c r="R149" s="93">
        <f t="shared" si="13"/>
        <v>0</v>
      </c>
      <c r="S149" s="93">
        <f t="shared" si="13"/>
        <v>0</v>
      </c>
      <c r="T149" s="93">
        <f t="shared" si="13"/>
        <v>0</v>
      </c>
      <c r="U149" s="93">
        <f t="shared" si="13"/>
        <v>0</v>
      </c>
      <c r="V149" s="93">
        <f t="shared" si="13"/>
        <v>0</v>
      </c>
    </row>
    <row r="150" spans="2:24" x14ac:dyDescent="0.35">
      <c r="B150">
        <v>1</v>
      </c>
      <c r="D150" s="93">
        <f t="shared" si="14"/>
        <v>0</v>
      </c>
      <c r="E150" s="93">
        <f t="shared" si="13"/>
        <v>0</v>
      </c>
      <c r="F150" s="93">
        <f t="shared" si="13"/>
        <v>0</v>
      </c>
      <c r="G150" s="93">
        <f t="shared" si="13"/>
        <v>0</v>
      </c>
      <c r="H150" s="93">
        <f t="shared" si="13"/>
        <v>0</v>
      </c>
      <c r="I150" s="93">
        <f t="shared" si="13"/>
        <v>0</v>
      </c>
      <c r="J150" s="93">
        <f t="shared" si="13"/>
        <v>0</v>
      </c>
      <c r="K150" s="93">
        <f t="shared" si="13"/>
        <v>0</v>
      </c>
      <c r="L150" s="93">
        <f t="shared" si="13"/>
        <v>0</v>
      </c>
      <c r="M150" s="93">
        <f t="shared" si="13"/>
        <v>0</v>
      </c>
      <c r="N150" s="93">
        <f t="shared" si="13"/>
        <v>0</v>
      </c>
      <c r="O150" s="93">
        <f t="shared" si="13"/>
        <v>0</v>
      </c>
      <c r="P150" s="93">
        <f t="shared" si="13"/>
        <v>0</v>
      </c>
      <c r="Q150" s="93">
        <f t="shared" si="13"/>
        <v>0</v>
      </c>
      <c r="R150" s="93">
        <f t="shared" si="13"/>
        <v>0</v>
      </c>
      <c r="S150" s="93">
        <f t="shared" si="13"/>
        <v>0</v>
      </c>
      <c r="T150" s="93">
        <f t="shared" si="13"/>
        <v>0</v>
      </c>
      <c r="U150" s="93">
        <f t="shared" si="13"/>
        <v>0</v>
      </c>
      <c r="V150" s="93">
        <f t="shared" si="13"/>
        <v>0</v>
      </c>
    </row>
    <row r="153" spans="2:24" x14ac:dyDescent="0.35">
      <c r="C153" s="78" t="s">
        <v>274</v>
      </c>
    </row>
    <row r="154" spans="2:24" x14ac:dyDescent="0.35">
      <c r="C154" t="s">
        <v>273</v>
      </c>
      <c r="D154" s="100">
        <f t="shared" ref="D154:V154" si="15">+D98</f>
        <v>16</v>
      </c>
      <c r="E154" s="100">
        <f t="shared" si="15"/>
        <v>14</v>
      </c>
      <c r="F154" s="100">
        <f t="shared" si="15"/>
        <v>11</v>
      </c>
      <c r="G154" s="100">
        <f t="shared" si="15"/>
        <v>8</v>
      </c>
      <c r="H154" s="100">
        <f t="shared" si="15"/>
        <v>6</v>
      </c>
      <c r="I154" s="100">
        <f t="shared" si="15"/>
        <v>5</v>
      </c>
      <c r="J154" s="100">
        <f t="shared" si="15"/>
        <v>5</v>
      </c>
      <c r="K154" s="100">
        <f t="shared" si="15"/>
        <v>5</v>
      </c>
      <c r="L154" s="100">
        <f t="shared" si="15"/>
        <v>5</v>
      </c>
      <c r="M154" s="100">
        <f t="shared" si="15"/>
        <v>5</v>
      </c>
      <c r="N154" s="100">
        <f t="shared" si="15"/>
        <v>5</v>
      </c>
      <c r="O154" s="100">
        <f t="shared" si="15"/>
        <v>5</v>
      </c>
      <c r="P154" s="100">
        <f t="shared" si="15"/>
        <v>6</v>
      </c>
      <c r="Q154" s="100">
        <f t="shared" si="15"/>
        <v>15</v>
      </c>
      <c r="R154" s="100">
        <f t="shared" si="15"/>
        <v>18</v>
      </c>
      <c r="S154" s="100">
        <f t="shared" si="15"/>
        <v>10</v>
      </c>
      <c r="T154" s="100">
        <f t="shared" si="15"/>
        <v>14</v>
      </c>
      <c r="U154" s="100">
        <f t="shared" si="15"/>
        <v>10</v>
      </c>
      <c r="V154" s="100">
        <f t="shared" si="15"/>
        <v>25</v>
      </c>
    </row>
    <row r="155" spans="2:24" x14ac:dyDescent="0.35">
      <c r="C155" t="s">
        <v>276</v>
      </c>
      <c r="D155">
        <f t="shared" ref="D155:V155" si="16">+D126</f>
        <v>2</v>
      </c>
      <c r="E155">
        <f t="shared" si="16"/>
        <v>3</v>
      </c>
      <c r="F155">
        <f t="shared" si="16"/>
        <v>2</v>
      </c>
      <c r="G155">
        <f t="shared" si="16"/>
        <v>2</v>
      </c>
      <c r="H155">
        <f t="shared" si="16"/>
        <v>0</v>
      </c>
      <c r="I155">
        <f t="shared" si="16"/>
        <v>9</v>
      </c>
      <c r="J155">
        <f t="shared" si="16"/>
        <v>0</v>
      </c>
      <c r="K155">
        <f t="shared" si="16"/>
        <v>-4</v>
      </c>
      <c r="L155">
        <f t="shared" si="16"/>
        <v>1</v>
      </c>
      <c r="M155">
        <f t="shared" si="16"/>
        <v>3</v>
      </c>
      <c r="N155">
        <f t="shared" si="16"/>
        <v>6</v>
      </c>
      <c r="O155">
        <f t="shared" si="16"/>
        <v>4</v>
      </c>
      <c r="P155">
        <f t="shared" si="16"/>
        <v>4</v>
      </c>
      <c r="Q155">
        <f t="shared" si="16"/>
        <v>4</v>
      </c>
      <c r="R155">
        <f t="shared" si="16"/>
        <v>3</v>
      </c>
      <c r="S155">
        <f t="shared" si="16"/>
        <v>4</v>
      </c>
      <c r="T155">
        <f t="shared" si="16"/>
        <v>1</v>
      </c>
      <c r="U155">
        <f t="shared" si="16"/>
        <v>3</v>
      </c>
      <c r="V155">
        <f t="shared" si="16"/>
        <v>3</v>
      </c>
    </row>
    <row r="156" spans="2:24" x14ac:dyDescent="0.35">
      <c r="B156">
        <v>0.15</v>
      </c>
      <c r="C156" t="s">
        <v>280</v>
      </c>
      <c r="D156" s="100">
        <f>MIN(D$154,MAX(D$155*$B156,0))</f>
        <v>0.3</v>
      </c>
      <c r="E156" s="100">
        <f t="shared" ref="E156:V160" si="17">MIN(E$154,MAX(E$155*$B156,0))</f>
        <v>0.44999999999999996</v>
      </c>
      <c r="F156" s="100">
        <f t="shared" si="17"/>
        <v>0.3</v>
      </c>
      <c r="G156" s="100">
        <f t="shared" si="17"/>
        <v>0.3</v>
      </c>
      <c r="H156" s="100">
        <f t="shared" si="17"/>
        <v>0</v>
      </c>
      <c r="I156" s="100">
        <f t="shared" si="17"/>
        <v>1.3499999999999999</v>
      </c>
      <c r="J156" s="100">
        <f t="shared" si="17"/>
        <v>0</v>
      </c>
      <c r="K156" s="100">
        <f t="shared" si="17"/>
        <v>0</v>
      </c>
      <c r="L156" s="100">
        <f t="shared" si="17"/>
        <v>0.15</v>
      </c>
      <c r="M156" s="100">
        <f t="shared" si="17"/>
        <v>0.44999999999999996</v>
      </c>
      <c r="N156" s="100">
        <f t="shared" si="17"/>
        <v>0.89999999999999991</v>
      </c>
      <c r="O156" s="100">
        <f t="shared" si="17"/>
        <v>0.6</v>
      </c>
      <c r="P156" s="100">
        <f t="shared" si="17"/>
        <v>0.6</v>
      </c>
      <c r="Q156" s="100">
        <f t="shared" si="17"/>
        <v>0.6</v>
      </c>
      <c r="R156" s="100">
        <f t="shared" si="17"/>
        <v>0.44999999999999996</v>
      </c>
      <c r="S156" s="100">
        <f t="shared" si="17"/>
        <v>0.6</v>
      </c>
      <c r="T156" s="100">
        <f t="shared" si="17"/>
        <v>0.15</v>
      </c>
      <c r="U156" s="100">
        <f t="shared" si="17"/>
        <v>0.44999999999999996</v>
      </c>
      <c r="V156" s="100">
        <f t="shared" si="17"/>
        <v>0.44999999999999996</v>
      </c>
    </row>
    <row r="157" spans="2:24" x14ac:dyDescent="0.35">
      <c r="B157">
        <v>0.3</v>
      </c>
      <c r="D157" s="100">
        <f t="shared" ref="D157:S160" si="18">MIN(D$154,MAX(D$155*$B157,0))</f>
        <v>0.6</v>
      </c>
      <c r="E157" s="100">
        <f t="shared" si="18"/>
        <v>0.89999999999999991</v>
      </c>
      <c r="F157" s="100">
        <f t="shared" si="18"/>
        <v>0.6</v>
      </c>
      <c r="G157" s="100">
        <f t="shared" si="18"/>
        <v>0.6</v>
      </c>
      <c r="H157" s="100">
        <f t="shared" si="18"/>
        <v>0</v>
      </c>
      <c r="I157" s="100">
        <f t="shared" si="18"/>
        <v>2.6999999999999997</v>
      </c>
      <c r="J157" s="100">
        <f t="shared" si="18"/>
        <v>0</v>
      </c>
      <c r="K157" s="100">
        <f t="shared" si="18"/>
        <v>0</v>
      </c>
      <c r="L157" s="100">
        <f t="shared" si="18"/>
        <v>0.3</v>
      </c>
      <c r="M157" s="100">
        <f t="shared" si="18"/>
        <v>0.89999999999999991</v>
      </c>
      <c r="N157" s="100">
        <f t="shared" si="18"/>
        <v>1.7999999999999998</v>
      </c>
      <c r="O157" s="100">
        <f t="shared" si="18"/>
        <v>1.2</v>
      </c>
      <c r="P157" s="100">
        <f t="shared" si="18"/>
        <v>1.2</v>
      </c>
      <c r="Q157" s="100">
        <f t="shared" si="18"/>
        <v>1.2</v>
      </c>
      <c r="R157" s="100">
        <f t="shared" si="18"/>
        <v>0.89999999999999991</v>
      </c>
      <c r="S157" s="100">
        <f t="shared" si="18"/>
        <v>1.2</v>
      </c>
      <c r="T157" s="100">
        <f t="shared" si="17"/>
        <v>0.3</v>
      </c>
      <c r="U157" s="100">
        <f t="shared" si="17"/>
        <v>0.89999999999999991</v>
      </c>
      <c r="V157" s="100">
        <f t="shared" si="17"/>
        <v>0.89999999999999991</v>
      </c>
    </row>
    <row r="158" spans="2:24" x14ac:dyDescent="0.35">
      <c r="B158">
        <v>0.5</v>
      </c>
      <c r="D158" s="100">
        <f t="shared" si="18"/>
        <v>1</v>
      </c>
      <c r="E158" s="100">
        <f t="shared" si="17"/>
        <v>1.5</v>
      </c>
      <c r="F158" s="100">
        <f t="shared" si="17"/>
        <v>1</v>
      </c>
      <c r="G158" s="100">
        <f t="shared" si="17"/>
        <v>1</v>
      </c>
      <c r="H158" s="100">
        <f t="shared" si="17"/>
        <v>0</v>
      </c>
      <c r="I158" s="100">
        <f t="shared" si="17"/>
        <v>4.5</v>
      </c>
      <c r="J158" s="100">
        <f t="shared" si="17"/>
        <v>0</v>
      </c>
      <c r="K158" s="100">
        <f t="shared" si="17"/>
        <v>0</v>
      </c>
      <c r="L158" s="100">
        <f t="shared" si="17"/>
        <v>0.5</v>
      </c>
      <c r="M158" s="100">
        <f t="shared" si="17"/>
        <v>1.5</v>
      </c>
      <c r="N158" s="100">
        <f t="shared" si="17"/>
        <v>3</v>
      </c>
      <c r="O158" s="100">
        <f t="shared" si="17"/>
        <v>2</v>
      </c>
      <c r="P158" s="100">
        <f t="shared" si="17"/>
        <v>2</v>
      </c>
      <c r="Q158" s="100">
        <f t="shared" si="17"/>
        <v>2</v>
      </c>
      <c r="R158" s="100">
        <f t="shared" si="17"/>
        <v>1.5</v>
      </c>
      <c r="S158" s="100">
        <f t="shared" si="17"/>
        <v>2</v>
      </c>
      <c r="T158" s="100">
        <f t="shared" si="17"/>
        <v>0.5</v>
      </c>
      <c r="U158" s="100">
        <f t="shared" si="17"/>
        <v>1.5</v>
      </c>
      <c r="V158" s="100">
        <f t="shared" si="17"/>
        <v>1.5</v>
      </c>
    </row>
    <row r="159" spans="2:24" x14ac:dyDescent="0.35">
      <c r="B159" s="110">
        <v>0.7</v>
      </c>
      <c r="C159" s="110" t="s">
        <v>312</v>
      </c>
      <c r="D159" s="100">
        <f t="shared" si="18"/>
        <v>1.4</v>
      </c>
      <c r="E159" s="100">
        <f t="shared" si="17"/>
        <v>2.0999999999999996</v>
      </c>
      <c r="F159" s="100">
        <f t="shared" si="17"/>
        <v>1.4</v>
      </c>
      <c r="G159" s="100">
        <f t="shared" si="17"/>
        <v>1.4</v>
      </c>
      <c r="H159" s="100">
        <f t="shared" si="17"/>
        <v>0</v>
      </c>
      <c r="I159" s="100">
        <f t="shared" si="17"/>
        <v>5</v>
      </c>
      <c r="J159" s="100">
        <f t="shared" si="17"/>
        <v>0</v>
      </c>
      <c r="K159" s="100">
        <f t="shared" si="17"/>
        <v>0</v>
      </c>
      <c r="L159" s="100">
        <f t="shared" si="17"/>
        <v>0.7</v>
      </c>
      <c r="M159" s="100">
        <f t="shared" si="17"/>
        <v>2.0999999999999996</v>
      </c>
      <c r="N159" s="100">
        <f t="shared" si="17"/>
        <v>4.1999999999999993</v>
      </c>
      <c r="O159" s="100">
        <f t="shared" si="17"/>
        <v>2.8</v>
      </c>
      <c r="P159" s="100">
        <f t="shared" si="17"/>
        <v>2.8</v>
      </c>
      <c r="Q159" s="100">
        <f t="shared" si="17"/>
        <v>2.8</v>
      </c>
      <c r="R159" s="100">
        <f t="shared" si="17"/>
        <v>2.0999999999999996</v>
      </c>
      <c r="S159" s="100">
        <f t="shared" si="17"/>
        <v>2.8</v>
      </c>
      <c r="T159" s="100">
        <f t="shared" si="17"/>
        <v>0.7</v>
      </c>
      <c r="U159" s="100">
        <f t="shared" si="17"/>
        <v>2.0999999999999996</v>
      </c>
      <c r="V159" s="100">
        <f t="shared" si="17"/>
        <v>2.0999999999999996</v>
      </c>
    </row>
    <row r="160" spans="2:24" ht="15" thickBot="1" x14ac:dyDescent="0.4">
      <c r="B160">
        <v>1</v>
      </c>
      <c r="D160" s="100">
        <f t="shared" si="18"/>
        <v>2</v>
      </c>
      <c r="E160" s="100">
        <f t="shared" si="17"/>
        <v>3</v>
      </c>
      <c r="F160" s="100">
        <f t="shared" si="17"/>
        <v>2</v>
      </c>
      <c r="G160" s="100">
        <f t="shared" si="17"/>
        <v>2</v>
      </c>
      <c r="H160" s="100">
        <f t="shared" si="17"/>
        <v>0</v>
      </c>
      <c r="I160" s="100">
        <f t="shared" si="17"/>
        <v>5</v>
      </c>
      <c r="J160" s="100">
        <f t="shared" si="17"/>
        <v>0</v>
      </c>
      <c r="K160" s="100">
        <f t="shared" si="17"/>
        <v>0</v>
      </c>
      <c r="L160" s="100">
        <f t="shared" si="17"/>
        <v>1</v>
      </c>
      <c r="M160" s="100">
        <f t="shared" si="17"/>
        <v>3</v>
      </c>
      <c r="N160" s="100">
        <f t="shared" si="17"/>
        <v>5</v>
      </c>
      <c r="O160" s="100">
        <f t="shared" si="17"/>
        <v>4</v>
      </c>
      <c r="P160" s="100">
        <f t="shared" si="17"/>
        <v>4</v>
      </c>
      <c r="Q160" s="100">
        <f t="shared" si="17"/>
        <v>4</v>
      </c>
      <c r="R160" s="100">
        <f t="shared" si="17"/>
        <v>3</v>
      </c>
      <c r="S160" s="100">
        <f t="shared" si="17"/>
        <v>4</v>
      </c>
      <c r="T160" s="100">
        <f t="shared" si="17"/>
        <v>1</v>
      </c>
      <c r="U160" s="100">
        <f t="shared" si="17"/>
        <v>3</v>
      </c>
      <c r="V160" s="100">
        <f t="shared" si="17"/>
        <v>3</v>
      </c>
    </row>
    <row r="161" spans="2:24" x14ac:dyDescent="0.35">
      <c r="D161" s="64" t="s">
        <v>7</v>
      </c>
      <c r="E161" s="64" t="s">
        <v>8</v>
      </c>
      <c r="F161" s="65" t="s">
        <v>9</v>
      </c>
      <c r="G161" s="65" t="s">
        <v>10</v>
      </c>
      <c r="H161" s="65" t="s">
        <v>11</v>
      </c>
      <c r="I161" s="65" t="s">
        <v>12</v>
      </c>
      <c r="J161" s="65" t="s">
        <v>13</v>
      </c>
      <c r="K161" s="65" t="s">
        <v>14</v>
      </c>
      <c r="L161" s="65" t="s">
        <v>15</v>
      </c>
      <c r="M161" s="65" t="s">
        <v>16</v>
      </c>
      <c r="N161" s="65" t="s">
        <v>17</v>
      </c>
      <c r="O161" s="65" t="s">
        <v>18</v>
      </c>
      <c r="P161" s="65" t="s">
        <v>19</v>
      </c>
      <c r="Q161" s="65" t="s">
        <v>20</v>
      </c>
      <c r="R161" s="65" t="s">
        <v>21</v>
      </c>
      <c r="S161" s="65" t="s">
        <v>22</v>
      </c>
      <c r="T161" s="65" t="s">
        <v>23</v>
      </c>
      <c r="U161" s="65">
        <v>7</v>
      </c>
      <c r="V161" s="66">
        <v>8</v>
      </c>
    </row>
    <row r="162" spans="2:24" x14ac:dyDescent="0.35">
      <c r="C162" t="s">
        <v>281</v>
      </c>
      <c r="D162" s="100">
        <f>+AE112</f>
        <v>6</v>
      </c>
      <c r="E162" s="100">
        <f t="shared" ref="E162:V162" si="19">+AF112</f>
        <v>6</v>
      </c>
      <c r="F162" s="100">
        <f t="shared" si="19"/>
        <v>6</v>
      </c>
      <c r="G162" s="100">
        <f t="shared" si="19"/>
        <v>6</v>
      </c>
      <c r="H162" s="100">
        <f t="shared" si="19"/>
        <v>6</v>
      </c>
      <c r="I162" s="100">
        <f t="shared" si="19"/>
        <v>8</v>
      </c>
      <c r="J162" s="100">
        <f t="shared" si="19"/>
        <v>7</v>
      </c>
      <c r="K162" s="100">
        <f t="shared" si="19"/>
        <v>9</v>
      </c>
      <c r="L162" s="100">
        <f t="shared" si="19"/>
        <v>8</v>
      </c>
      <c r="M162" s="100">
        <f t="shared" si="19"/>
        <v>6</v>
      </c>
      <c r="N162" s="100">
        <f t="shared" si="19"/>
        <v>8</v>
      </c>
      <c r="O162" s="100">
        <f t="shared" si="19"/>
        <v>6</v>
      </c>
      <c r="P162" s="100">
        <f t="shared" si="19"/>
        <v>6</v>
      </c>
      <c r="Q162" s="100">
        <f t="shared" si="19"/>
        <v>7</v>
      </c>
      <c r="R162" s="100">
        <f t="shared" si="19"/>
        <v>7</v>
      </c>
      <c r="S162" s="100">
        <f t="shared" si="19"/>
        <v>6</v>
      </c>
      <c r="T162" s="100">
        <f t="shared" si="19"/>
        <v>7</v>
      </c>
      <c r="U162" s="100">
        <f t="shared" si="19"/>
        <v>5</v>
      </c>
      <c r="V162" s="100">
        <f t="shared" si="19"/>
        <v>4</v>
      </c>
    </row>
    <row r="163" spans="2:24" x14ac:dyDescent="0.35">
      <c r="B163">
        <v>0.15</v>
      </c>
      <c r="C163" t="s">
        <v>279</v>
      </c>
      <c r="D163" s="93">
        <f>MAX(0,D$154-D156)/D$162/10</f>
        <v>0.26166666666666666</v>
      </c>
      <c r="E163" s="93">
        <f t="shared" ref="E163:V167" si="20">MAX(0,E$154-E156)/E$162/10</f>
        <v>0.22583333333333333</v>
      </c>
      <c r="F163" s="93">
        <f t="shared" si="20"/>
        <v>0.17833333333333332</v>
      </c>
      <c r="G163" s="93">
        <f t="shared" si="20"/>
        <v>0.12833333333333335</v>
      </c>
      <c r="H163" s="93">
        <f t="shared" si="20"/>
        <v>0.1</v>
      </c>
      <c r="I163" s="93">
        <f t="shared" si="20"/>
        <v>4.5625000000000006E-2</v>
      </c>
      <c r="J163" s="93">
        <f t="shared" si="20"/>
        <v>7.1428571428571425E-2</v>
      </c>
      <c r="K163" s="93">
        <f t="shared" si="20"/>
        <v>5.5555555555555559E-2</v>
      </c>
      <c r="L163" s="93">
        <f t="shared" si="20"/>
        <v>6.0624999999999998E-2</v>
      </c>
      <c r="M163" s="93">
        <f t="shared" si="20"/>
        <v>7.5833333333333336E-2</v>
      </c>
      <c r="N163" s="93">
        <f t="shared" si="20"/>
        <v>5.1249999999999997E-2</v>
      </c>
      <c r="O163" s="93">
        <f t="shared" si="20"/>
        <v>7.3333333333333334E-2</v>
      </c>
      <c r="P163" s="93">
        <f t="shared" si="20"/>
        <v>0.09</v>
      </c>
      <c r="Q163" s="93">
        <f t="shared" si="20"/>
        <v>0.20571428571428574</v>
      </c>
      <c r="R163" s="93">
        <f t="shared" si="20"/>
        <v>0.25071428571428572</v>
      </c>
      <c r="S163" s="93">
        <f t="shared" si="20"/>
        <v>0.15666666666666668</v>
      </c>
      <c r="T163" s="93">
        <f t="shared" si="20"/>
        <v>0.19785714285714284</v>
      </c>
      <c r="U163" s="93">
        <f t="shared" si="20"/>
        <v>0.191</v>
      </c>
      <c r="V163" s="93">
        <f t="shared" si="20"/>
        <v>0.61375000000000002</v>
      </c>
      <c r="X163" s="101">
        <f>+$X$146</f>
        <v>1.5</v>
      </c>
    </row>
    <row r="164" spans="2:24" x14ac:dyDescent="0.35">
      <c r="B164">
        <v>0.3</v>
      </c>
      <c r="D164" s="93">
        <f t="shared" ref="D164:S167" si="21">MAX(0,D$154-D157)/D$162/10</f>
        <v>0.25666666666666671</v>
      </c>
      <c r="E164" s="93">
        <f t="shared" si="21"/>
        <v>0.21833333333333332</v>
      </c>
      <c r="F164" s="93">
        <f t="shared" si="21"/>
        <v>0.17333333333333334</v>
      </c>
      <c r="G164" s="93">
        <f t="shared" si="21"/>
        <v>0.12333333333333334</v>
      </c>
      <c r="H164" s="93">
        <f t="shared" si="21"/>
        <v>0.1</v>
      </c>
      <c r="I164" s="93">
        <f t="shared" si="21"/>
        <v>2.8750000000000005E-2</v>
      </c>
      <c r="J164" s="93">
        <f t="shared" si="21"/>
        <v>7.1428571428571425E-2</v>
      </c>
      <c r="K164" s="93">
        <f t="shared" si="21"/>
        <v>5.5555555555555559E-2</v>
      </c>
      <c r="L164" s="93">
        <f t="shared" si="21"/>
        <v>5.8750000000000004E-2</v>
      </c>
      <c r="M164" s="93">
        <f t="shared" si="21"/>
        <v>6.8333333333333329E-2</v>
      </c>
      <c r="N164" s="93">
        <f t="shared" si="21"/>
        <v>0.04</v>
      </c>
      <c r="O164" s="93">
        <f t="shared" si="21"/>
        <v>6.3333333333333325E-2</v>
      </c>
      <c r="P164" s="93">
        <f t="shared" si="21"/>
        <v>7.9999999999999988E-2</v>
      </c>
      <c r="Q164" s="93">
        <f t="shared" si="21"/>
        <v>0.19714285714285715</v>
      </c>
      <c r="R164" s="93">
        <f t="shared" si="21"/>
        <v>0.2442857142857143</v>
      </c>
      <c r="S164" s="93">
        <f t="shared" si="21"/>
        <v>0.14666666666666667</v>
      </c>
      <c r="T164" s="93">
        <f t="shared" si="20"/>
        <v>0.1957142857142857</v>
      </c>
      <c r="U164" s="93">
        <f t="shared" si="20"/>
        <v>0.182</v>
      </c>
      <c r="V164" s="93">
        <f t="shared" si="20"/>
        <v>0.60250000000000004</v>
      </c>
    </row>
    <row r="165" spans="2:24" x14ac:dyDescent="0.35">
      <c r="B165">
        <v>0.5</v>
      </c>
      <c r="D165" s="93">
        <f t="shared" si="21"/>
        <v>0.25</v>
      </c>
      <c r="E165" s="93">
        <f t="shared" si="20"/>
        <v>0.20833333333333334</v>
      </c>
      <c r="F165" s="93">
        <f t="shared" si="20"/>
        <v>0.16666666666666669</v>
      </c>
      <c r="G165" s="93">
        <f t="shared" si="20"/>
        <v>0.11666666666666667</v>
      </c>
      <c r="H165" s="93">
        <f t="shared" si="20"/>
        <v>0.1</v>
      </c>
      <c r="I165" s="93">
        <f t="shared" si="20"/>
        <v>6.2500000000000003E-3</v>
      </c>
      <c r="J165" s="93">
        <f t="shared" si="20"/>
        <v>7.1428571428571425E-2</v>
      </c>
      <c r="K165" s="93">
        <f t="shared" si="20"/>
        <v>5.5555555555555559E-2</v>
      </c>
      <c r="L165" s="93">
        <f t="shared" si="20"/>
        <v>5.6250000000000001E-2</v>
      </c>
      <c r="M165" s="93">
        <f t="shared" si="20"/>
        <v>5.8333333333333334E-2</v>
      </c>
      <c r="N165" s="93">
        <f t="shared" si="20"/>
        <v>2.5000000000000001E-2</v>
      </c>
      <c r="O165" s="93">
        <f t="shared" si="20"/>
        <v>0.05</v>
      </c>
      <c r="P165" s="93">
        <f t="shared" si="20"/>
        <v>6.6666666666666666E-2</v>
      </c>
      <c r="Q165" s="93">
        <f t="shared" si="20"/>
        <v>0.18571428571428572</v>
      </c>
      <c r="R165" s="93">
        <f t="shared" si="20"/>
        <v>0.23571428571428571</v>
      </c>
      <c r="S165" s="93">
        <f t="shared" si="20"/>
        <v>0.13333333333333333</v>
      </c>
      <c r="T165" s="93">
        <f t="shared" si="20"/>
        <v>0.19285714285714287</v>
      </c>
      <c r="U165" s="93">
        <f t="shared" si="20"/>
        <v>0.16999999999999998</v>
      </c>
      <c r="V165" s="93">
        <f t="shared" si="20"/>
        <v>0.58750000000000002</v>
      </c>
    </row>
    <row r="166" spans="2:24" x14ac:dyDescent="0.35">
      <c r="B166" s="110">
        <v>0.7</v>
      </c>
      <c r="C166" s="110" t="s">
        <v>312</v>
      </c>
      <c r="D166" s="93">
        <f t="shared" si="21"/>
        <v>0.24333333333333332</v>
      </c>
      <c r="E166" s="93">
        <f t="shared" si="20"/>
        <v>0.19833333333333333</v>
      </c>
      <c r="F166" s="93">
        <f t="shared" si="20"/>
        <v>0.15999999999999998</v>
      </c>
      <c r="G166" s="93">
        <f t="shared" si="20"/>
        <v>0.10999999999999999</v>
      </c>
      <c r="H166" s="93">
        <f t="shared" si="20"/>
        <v>0.1</v>
      </c>
      <c r="I166" s="93">
        <f t="shared" si="20"/>
        <v>0</v>
      </c>
      <c r="J166" s="93">
        <f t="shared" si="20"/>
        <v>7.1428571428571425E-2</v>
      </c>
      <c r="K166" s="93">
        <f t="shared" si="20"/>
        <v>5.5555555555555559E-2</v>
      </c>
      <c r="L166" s="93">
        <f t="shared" si="20"/>
        <v>5.3749999999999999E-2</v>
      </c>
      <c r="M166" s="93">
        <f t="shared" si="20"/>
        <v>4.8333333333333339E-2</v>
      </c>
      <c r="N166" s="93">
        <f t="shared" si="20"/>
        <v>1.0000000000000009E-2</v>
      </c>
      <c r="O166" s="93">
        <f t="shared" si="20"/>
        <v>3.6666666666666667E-2</v>
      </c>
      <c r="P166" s="93">
        <f t="shared" si="20"/>
        <v>5.333333333333333E-2</v>
      </c>
      <c r="Q166" s="93">
        <f t="shared" si="20"/>
        <v>0.17428571428571427</v>
      </c>
      <c r="R166" s="93">
        <f t="shared" si="20"/>
        <v>0.22714285714285715</v>
      </c>
      <c r="S166" s="93">
        <f t="shared" si="20"/>
        <v>0.12</v>
      </c>
      <c r="T166" s="93">
        <f t="shared" si="20"/>
        <v>0.19</v>
      </c>
      <c r="U166" s="93">
        <f t="shared" si="20"/>
        <v>0.158</v>
      </c>
      <c r="V166" s="93">
        <f t="shared" si="20"/>
        <v>0.57250000000000001</v>
      </c>
    </row>
    <row r="167" spans="2:24" x14ac:dyDescent="0.35">
      <c r="B167">
        <v>1</v>
      </c>
      <c r="D167" s="93">
        <f t="shared" si="21"/>
        <v>0.23333333333333334</v>
      </c>
      <c r="E167" s="93">
        <f t="shared" si="20"/>
        <v>0.18333333333333332</v>
      </c>
      <c r="F167" s="93">
        <f t="shared" si="20"/>
        <v>0.15</v>
      </c>
      <c r="G167" s="93">
        <f t="shared" si="20"/>
        <v>0.1</v>
      </c>
      <c r="H167" s="93">
        <f t="shared" si="20"/>
        <v>0.1</v>
      </c>
      <c r="I167" s="93">
        <f t="shared" si="20"/>
        <v>0</v>
      </c>
      <c r="J167" s="93">
        <f t="shared" si="20"/>
        <v>7.1428571428571425E-2</v>
      </c>
      <c r="K167" s="93">
        <f t="shared" si="20"/>
        <v>5.5555555555555559E-2</v>
      </c>
      <c r="L167" s="93">
        <f t="shared" si="20"/>
        <v>0.05</v>
      </c>
      <c r="M167" s="93">
        <f t="shared" si="20"/>
        <v>3.3333333333333333E-2</v>
      </c>
      <c r="N167" s="93">
        <f t="shared" si="20"/>
        <v>0</v>
      </c>
      <c r="O167" s="93">
        <f t="shared" si="20"/>
        <v>1.6666666666666666E-2</v>
      </c>
      <c r="P167" s="93">
        <f t="shared" si="20"/>
        <v>3.3333333333333333E-2</v>
      </c>
      <c r="Q167" s="93">
        <f t="shared" si="20"/>
        <v>0.15714285714285714</v>
      </c>
      <c r="R167" s="93">
        <f t="shared" si="20"/>
        <v>0.21428571428571427</v>
      </c>
      <c r="S167" s="93">
        <f t="shared" si="20"/>
        <v>0.1</v>
      </c>
      <c r="T167" s="93">
        <f t="shared" si="20"/>
        <v>0.18571428571428572</v>
      </c>
      <c r="U167" s="93">
        <f t="shared" si="20"/>
        <v>0.13999999999999999</v>
      </c>
      <c r="V167" s="93">
        <f t="shared" si="20"/>
        <v>0.55000000000000004</v>
      </c>
    </row>
    <row r="169" spans="2:24" x14ac:dyDescent="0.35"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</row>
    <row r="170" spans="2:24" x14ac:dyDescent="0.35"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</row>
    <row r="172" spans="2:24" x14ac:dyDescent="0.35">
      <c r="C172" s="78" t="s">
        <v>275</v>
      </c>
    </row>
    <row r="173" spans="2:24" x14ac:dyDescent="0.35">
      <c r="C173" t="s">
        <v>273</v>
      </c>
      <c r="D173" s="100">
        <f t="shared" ref="D173:V173" si="22">+D103</f>
        <v>13</v>
      </c>
      <c r="E173" s="100">
        <f t="shared" si="22"/>
        <v>13</v>
      </c>
      <c r="F173" s="100">
        <f t="shared" si="22"/>
        <v>18</v>
      </c>
      <c r="G173" s="100">
        <f t="shared" si="22"/>
        <v>16</v>
      </c>
      <c r="H173" s="100">
        <f t="shared" si="22"/>
        <v>17</v>
      </c>
      <c r="I173" s="100">
        <f t="shared" si="22"/>
        <v>14</v>
      </c>
      <c r="J173" s="100">
        <f t="shared" si="22"/>
        <v>6</v>
      </c>
      <c r="K173" s="100">
        <f t="shared" si="22"/>
        <v>20</v>
      </c>
      <c r="L173" s="100">
        <f t="shared" si="22"/>
        <v>25</v>
      </c>
      <c r="M173" s="100">
        <f t="shared" si="22"/>
        <v>9</v>
      </c>
      <c r="N173" s="100">
        <f t="shared" si="22"/>
        <v>26</v>
      </c>
      <c r="O173" s="100">
        <f t="shared" si="22"/>
        <v>13</v>
      </c>
      <c r="P173" s="100">
        <f t="shared" si="22"/>
        <v>7</v>
      </c>
      <c r="Q173" s="100">
        <f t="shared" si="22"/>
        <v>15</v>
      </c>
      <c r="R173" s="100">
        <f t="shared" si="22"/>
        <v>10</v>
      </c>
      <c r="S173" s="100">
        <f t="shared" si="22"/>
        <v>5</v>
      </c>
      <c r="T173" s="100">
        <f t="shared" si="22"/>
        <v>5</v>
      </c>
      <c r="U173" s="100">
        <f t="shared" si="22"/>
        <v>9</v>
      </c>
      <c r="V173" s="100">
        <f t="shared" si="22"/>
        <v>5</v>
      </c>
    </row>
    <row r="174" spans="2:24" x14ac:dyDescent="0.35">
      <c r="C174" t="s">
        <v>276</v>
      </c>
      <c r="D174">
        <f t="shared" ref="D174:V174" si="23">+D131</f>
        <v>3</v>
      </c>
      <c r="E174">
        <f t="shared" si="23"/>
        <v>5</v>
      </c>
      <c r="F174">
        <f t="shared" si="23"/>
        <v>12</v>
      </c>
      <c r="G174">
        <f t="shared" si="23"/>
        <v>4</v>
      </c>
      <c r="H174">
        <f t="shared" si="23"/>
        <v>5</v>
      </c>
      <c r="I174">
        <f t="shared" si="23"/>
        <v>5</v>
      </c>
      <c r="J174">
        <f t="shared" si="23"/>
        <v>3</v>
      </c>
      <c r="K174">
        <f t="shared" si="23"/>
        <v>-9</v>
      </c>
      <c r="L174">
        <f t="shared" si="23"/>
        <v>-16</v>
      </c>
      <c r="M174">
        <f t="shared" si="23"/>
        <v>0</v>
      </c>
      <c r="N174">
        <f t="shared" si="23"/>
        <v>0</v>
      </c>
      <c r="O174">
        <f t="shared" si="23"/>
        <v>2</v>
      </c>
      <c r="P174">
        <f t="shared" si="23"/>
        <v>-1</v>
      </c>
      <c r="Q174">
        <f t="shared" si="23"/>
        <v>4</v>
      </c>
      <c r="R174">
        <f t="shared" si="23"/>
        <v>-12</v>
      </c>
      <c r="S174">
        <f t="shared" si="23"/>
        <v>-1</v>
      </c>
      <c r="T174">
        <f t="shared" si="23"/>
        <v>2</v>
      </c>
      <c r="U174">
        <f t="shared" si="23"/>
        <v>-1</v>
      </c>
      <c r="V174">
        <f t="shared" si="23"/>
        <v>-5</v>
      </c>
    </row>
    <row r="175" spans="2:24" x14ac:dyDescent="0.35">
      <c r="B175">
        <v>0.15</v>
      </c>
      <c r="C175" t="s">
        <v>280</v>
      </c>
      <c r="D175" s="100">
        <f>MIN(D$173,MAX(D$174*$B175,0))</f>
        <v>0.44999999999999996</v>
      </c>
      <c r="E175" s="100">
        <f t="shared" ref="E175:V179" si="24">MIN(E$173,MAX(E$174*$B175,0))</f>
        <v>0.75</v>
      </c>
      <c r="F175" s="100">
        <f t="shared" si="24"/>
        <v>1.7999999999999998</v>
      </c>
      <c r="G175" s="100">
        <f t="shared" si="24"/>
        <v>0.6</v>
      </c>
      <c r="H175" s="100">
        <f t="shared" si="24"/>
        <v>0.75</v>
      </c>
      <c r="I175" s="100">
        <f t="shared" si="24"/>
        <v>0.75</v>
      </c>
      <c r="J175" s="100">
        <f t="shared" si="24"/>
        <v>0.44999999999999996</v>
      </c>
      <c r="K175" s="100">
        <f t="shared" si="24"/>
        <v>0</v>
      </c>
      <c r="L175" s="100">
        <f t="shared" si="24"/>
        <v>0</v>
      </c>
      <c r="M175" s="100">
        <f t="shared" si="24"/>
        <v>0</v>
      </c>
      <c r="N175" s="100">
        <f t="shared" si="24"/>
        <v>0</v>
      </c>
      <c r="O175" s="100">
        <f t="shared" si="24"/>
        <v>0.3</v>
      </c>
      <c r="P175" s="100">
        <f t="shared" si="24"/>
        <v>0</v>
      </c>
      <c r="Q175" s="100">
        <f t="shared" si="24"/>
        <v>0.6</v>
      </c>
      <c r="R175" s="100">
        <f t="shared" si="24"/>
        <v>0</v>
      </c>
      <c r="S175" s="100">
        <f t="shared" si="24"/>
        <v>0</v>
      </c>
      <c r="T175" s="100">
        <f t="shared" si="24"/>
        <v>0.3</v>
      </c>
      <c r="U175" s="100">
        <f t="shared" si="24"/>
        <v>0</v>
      </c>
      <c r="V175" s="100">
        <f t="shared" si="24"/>
        <v>0</v>
      </c>
    </row>
    <row r="176" spans="2:24" x14ac:dyDescent="0.35">
      <c r="B176">
        <v>0.3</v>
      </c>
      <c r="D176" s="100">
        <f t="shared" ref="D176:S179" si="25">MIN(D$173,MAX(D$174*$B176,0))</f>
        <v>0.89999999999999991</v>
      </c>
      <c r="E176" s="100">
        <f t="shared" si="25"/>
        <v>1.5</v>
      </c>
      <c r="F176" s="100">
        <f t="shared" si="25"/>
        <v>3.5999999999999996</v>
      </c>
      <c r="G176" s="100">
        <f t="shared" si="25"/>
        <v>1.2</v>
      </c>
      <c r="H176" s="100">
        <f t="shared" si="25"/>
        <v>1.5</v>
      </c>
      <c r="I176" s="100">
        <f t="shared" si="25"/>
        <v>1.5</v>
      </c>
      <c r="J176" s="100">
        <f t="shared" si="25"/>
        <v>0.89999999999999991</v>
      </c>
      <c r="K176" s="100">
        <f t="shared" si="25"/>
        <v>0</v>
      </c>
      <c r="L176" s="100">
        <f t="shared" si="25"/>
        <v>0</v>
      </c>
      <c r="M176" s="100">
        <f t="shared" si="25"/>
        <v>0</v>
      </c>
      <c r="N176" s="100">
        <f t="shared" si="25"/>
        <v>0</v>
      </c>
      <c r="O176" s="100">
        <f t="shared" si="25"/>
        <v>0.6</v>
      </c>
      <c r="P176" s="100">
        <f t="shared" si="25"/>
        <v>0</v>
      </c>
      <c r="Q176" s="100">
        <f t="shared" si="25"/>
        <v>1.2</v>
      </c>
      <c r="R176" s="100">
        <f t="shared" si="25"/>
        <v>0</v>
      </c>
      <c r="S176" s="100">
        <f t="shared" si="25"/>
        <v>0</v>
      </c>
      <c r="T176" s="100">
        <f t="shared" si="24"/>
        <v>0.6</v>
      </c>
      <c r="U176" s="100">
        <f t="shared" si="24"/>
        <v>0</v>
      </c>
      <c r="V176" s="100">
        <f t="shared" si="24"/>
        <v>0</v>
      </c>
    </row>
    <row r="177" spans="2:24" x14ac:dyDescent="0.35">
      <c r="B177">
        <v>0.5</v>
      </c>
      <c r="D177" s="100">
        <f t="shared" si="25"/>
        <v>1.5</v>
      </c>
      <c r="E177" s="100">
        <f t="shared" si="24"/>
        <v>2.5</v>
      </c>
      <c r="F177" s="100">
        <f t="shared" si="24"/>
        <v>6</v>
      </c>
      <c r="G177" s="100">
        <f t="shared" si="24"/>
        <v>2</v>
      </c>
      <c r="H177" s="100">
        <f t="shared" si="24"/>
        <v>2.5</v>
      </c>
      <c r="I177" s="100">
        <f t="shared" si="24"/>
        <v>2.5</v>
      </c>
      <c r="J177" s="100">
        <f t="shared" si="24"/>
        <v>1.5</v>
      </c>
      <c r="K177" s="100">
        <f t="shared" si="24"/>
        <v>0</v>
      </c>
      <c r="L177" s="100">
        <f t="shared" si="24"/>
        <v>0</v>
      </c>
      <c r="M177" s="100">
        <f t="shared" si="24"/>
        <v>0</v>
      </c>
      <c r="N177" s="100">
        <f t="shared" si="24"/>
        <v>0</v>
      </c>
      <c r="O177" s="100">
        <f t="shared" si="24"/>
        <v>1</v>
      </c>
      <c r="P177" s="100">
        <f t="shared" si="24"/>
        <v>0</v>
      </c>
      <c r="Q177" s="100">
        <f t="shared" si="24"/>
        <v>2</v>
      </c>
      <c r="R177" s="100">
        <f t="shared" si="24"/>
        <v>0</v>
      </c>
      <c r="S177" s="100">
        <f t="shared" si="24"/>
        <v>0</v>
      </c>
      <c r="T177" s="100">
        <f t="shared" si="24"/>
        <v>1</v>
      </c>
      <c r="U177" s="100">
        <f t="shared" si="24"/>
        <v>0</v>
      </c>
      <c r="V177" s="100">
        <f t="shared" si="24"/>
        <v>0</v>
      </c>
    </row>
    <row r="178" spans="2:24" x14ac:dyDescent="0.35">
      <c r="B178" s="110">
        <v>0.7</v>
      </c>
      <c r="C178" s="110" t="s">
        <v>312</v>
      </c>
      <c r="D178" s="100">
        <f t="shared" si="25"/>
        <v>2.0999999999999996</v>
      </c>
      <c r="E178" s="100">
        <f t="shared" si="24"/>
        <v>3.5</v>
      </c>
      <c r="F178" s="100">
        <f t="shared" si="24"/>
        <v>8.3999999999999986</v>
      </c>
      <c r="G178" s="100">
        <f t="shared" si="24"/>
        <v>2.8</v>
      </c>
      <c r="H178" s="100">
        <f t="shared" si="24"/>
        <v>3.5</v>
      </c>
      <c r="I178" s="100">
        <f t="shared" si="24"/>
        <v>3.5</v>
      </c>
      <c r="J178" s="100">
        <f t="shared" si="24"/>
        <v>2.0999999999999996</v>
      </c>
      <c r="K178" s="100">
        <f t="shared" si="24"/>
        <v>0</v>
      </c>
      <c r="L178" s="100">
        <f t="shared" si="24"/>
        <v>0</v>
      </c>
      <c r="M178" s="100">
        <f t="shared" si="24"/>
        <v>0</v>
      </c>
      <c r="N178" s="100">
        <f t="shared" si="24"/>
        <v>0</v>
      </c>
      <c r="O178" s="100">
        <f t="shared" si="24"/>
        <v>1.4</v>
      </c>
      <c r="P178" s="100">
        <f t="shared" si="24"/>
        <v>0</v>
      </c>
      <c r="Q178" s="100">
        <f t="shared" si="24"/>
        <v>2.8</v>
      </c>
      <c r="R178" s="100">
        <f t="shared" si="24"/>
        <v>0</v>
      </c>
      <c r="S178" s="100">
        <f t="shared" si="24"/>
        <v>0</v>
      </c>
      <c r="T178" s="100">
        <f t="shared" si="24"/>
        <v>1.4</v>
      </c>
      <c r="U178" s="100">
        <f t="shared" si="24"/>
        <v>0</v>
      </c>
      <c r="V178" s="100">
        <f t="shared" si="24"/>
        <v>0</v>
      </c>
    </row>
    <row r="179" spans="2:24" ht="15" thickBot="1" x14ac:dyDescent="0.4">
      <c r="B179">
        <v>1</v>
      </c>
      <c r="D179" s="100">
        <f t="shared" si="25"/>
        <v>3</v>
      </c>
      <c r="E179" s="100">
        <f t="shared" si="24"/>
        <v>5</v>
      </c>
      <c r="F179" s="100">
        <f t="shared" si="24"/>
        <v>12</v>
      </c>
      <c r="G179" s="100">
        <f t="shared" si="24"/>
        <v>4</v>
      </c>
      <c r="H179" s="100">
        <f t="shared" si="24"/>
        <v>5</v>
      </c>
      <c r="I179" s="100">
        <f t="shared" si="24"/>
        <v>5</v>
      </c>
      <c r="J179" s="100">
        <f t="shared" si="24"/>
        <v>3</v>
      </c>
      <c r="K179" s="100">
        <f t="shared" si="24"/>
        <v>0</v>
      </c>
      <c r="L179" s="100">
        <f t="shared" si="24"/>
        <v>0</v>
      </c>
      <c r="M179" s="100">
        <f t="shared" si="24"/>
        <v>0</v>
      </c>
      <c r="N179" s="100">
        <f t="shared" si="24"/>
        <v>0</v>
      </c>
      <c r="O179" s="100">
        <f t="shared" si="24"/>
        <v>2</v>
      </c>
      <c r="P179" s="100">
        <f t="shared" si="24"/>
        <v>0</v>
      </c>
      <c r="Q179" s="100">
        <f t="shared" si="24"/>
        <v>4</v>
      </c>
      <c r="R179" s="100">
        <f t="shared" si="24"/>
        <v>0</v>
      </c>
      <c r="S179" s="100">
        <f t="shared" si="24"/>
        <v>0</v>
      </c>
      <c r="T179" s="100">
        <f t="shared" si="24"/>
        <v>2</v>
      </c>
      <c r="U179" s="100">
        <f t="shared" si="24"/>
        <v>0</v>
      </c>
      <c r="V179" s="100">
        <f t="shared" si="24"/>
        <v>0</v>
      </c>
    </row>
    <row r="180" spans="2:24" x14ac:dyDescent="0.35">
      <c r="D180" s="64" t="s">
        <v>7</v>
      </c>
      <c r="E180" s="64" t="s">
        <v>8</v>
      </c>
      <c r="F180" s="65" t="s">
        <v>9</v>
      </c>
      <c r="G180" s="65" t="s">
        <v>10</v>
      </c>
      <c r="H180" s="65" t="s">
        <v>11</v>
      </c>
      <c r="I180" s="65" t="s">
        <v>12</v>
      </c>
      <c r="J180" s="65" t="s">
        <v>13</v>
      </c>
      <c r="K180" s="65" t="s">
        <v>14</v>
      </c>
      <c r="L180" s="65" t="s">
        <v>15</v>
      </c>
      <c r="M180" s="65" t="s">
        <v>16</v>
      </c>
      <c r="N180" s="65" t="s">
        <v>17</v>
      </c>
      <c r="O180" s="65" t="s">
        <v>18</v>
      </c>
      <c r="P180" s="65" t="s">
        <v>19</v>
      </c>
      <c r="Q180" s="65" t="s">
        <v>20</v>
      </c>
      <c r="R180" s="65" t="s">
        <v>21</v>
      </c>
      <c r="S180" s="65" t="s">
        <v>22</v>
      </c>
      <c r="T180" s="65" t="s">
        <v>23</v>
      </c>
      <c r="U180" s="65">
        <v>7</v>
      </c>
      <c r="V180" s="66">
        <v>8</v>
      </c>
    </row>
    <row r="181" spans="2:24" x14ac:dyDescent="0.35">
      <c r="C181" t="s">
        <v>281</v>
      </c>
      <c r="D181" s="100">
        <f>+AE117</f>
        <v>10</v>
      </c>
      <c r="E181" s="100">
        <f t="shared" ref="E181:V181" si="26">+AF117</f>
        <v>11</v>
      </c>
      <c r="F181" s="100">
        <f t="shared" si="26"/>
        <v>13</v>
      </c>
      <c r="G181" s="100">
        <f t="shared" si="26"/>
        <v>12</v>
      </c>
      <c r="H181" s="100">
        <f t="shared" si="26"/>
        <v>13</v>
      </c>
      <c r="I181" s="100">
        <f t="shared" si="26"/>
        <v>16</v>
      </c>
      <c r="J181" s="100">
        <f t="shared" si="26"/>
        <v>15</v>
      </c>
      <c r="K181" s="100">
        <f t="shared" si="26"/>
        <v>21</v>
      </c>
      <c r="L181" s="100">
        <f t="shared" si="26"/>
        <v>22</v>
      </c>
      <c r="M181" s="100">
        <f t="shared" si="26"/>
        <v>15</v>
      </c>
      <c r="N181" s="100">
        <f t="shared" si="26"/>
        <v>19</v>
      </c>
      <c r="O181" s="100">
        <f t="shared" si="26"/>
        <v>15</v>
      </c>
      <c r="P181" s="100">
        <f t="shared" si="26"/>
        <v>14</v>
      </c>
      <c r="Q181" s="100">
        <f t="shared" si="26"/>
        <v>17</v>
      </c>
      <c r="R181" s="100">
        <f t="shared" si="26"/>
        <v>16</v>
      </c>
      <c r="S181" s="100">
        <f t="shared" si="26"/>
        <v>13</v>
      </c>
      <c r="T181" s="100">
        <f t="shared" si="26"/>
        <v>16</v>
      </c>
      <c r="U181" s="100">
        <f t="shared" si="26"/>
        <v>12</v>
      </c>
      <c r="V181" s="100">
        <f t="shared" si="26"/>
        <v>10</v>
      </c>
    </row>
    <row r="182" spans="2:24" x14ac:dyDescent="0.35">
      <c r="B182">
        <v>0.15</v>
      </c>
      <c r="C182" t="s">
        <v>279</v>
      </c>
      <c r="D182" s="93">
        <f>MAX(0,D$173-D175)/D$181/10</f>
        <v>0.1255</v>
      </c>
      <c r="E182" s="93">
        <f t="shared" ref="E182:V186" si="27">MAX(0,E$173-E175)/E$181/10</f>
        <v>0.11136363636363636</v>
      </c>
      <c r="F182" s="93">
        <f t="shared" si="27"/>
        <v>0.12461538461538461</v>
      </c>
      <c r="G182" s="93">
        <f t="shared" si="27"/>
        <v>0.12833333333333335</v>
      </c>
      <c r="H182" s="93">
        <f t="shared" si="27"/>
        <v>0.125</v>
      </c>
      <c r="I182" s="93">
        <f t="shared" si="27"/>
        <v>8.2812499999999997E-2</v>
      </c>
      <c r="J182" s="93">
        <f t="shared" si="27"/>
        <v>3.6999999999999998E-2</v>
      </c>
      <c r="K182" s="93">
        <f t="shared" si="27"/>
        <v>9.5238095238095233E-2</v>
      </c>
      <c r="L182" s="93">
        <f t="shared" si="27"/>
        <v>0.11363636363636365</v>
      </c>
      <c r="M182" s="93">
        <f t="shared" si="27"/>
        <v>0.06</v>
      </c>
      <c r="N182" s="93">
        <f t="shared" si="27"/>
        <v>0.1368421052631579</v>
      </c>
      <c r="O182" s="93">
        <f t="shared" si="27"/>
        <v>8.4666666666666654E-2</v>
      </c>
      <c r="P182" s="93">
        <f t="shared" si="27"/>
        <v>0.05</v>
      </c>
      <c r="Q182" s="93">
        <f t="shared" si="27"/>
        <v>8.4705882352941173E-2</v>
      </c>
      <c r="R182" s="93">
        <f t="shared" si="27"/>
        <v>6.25E-2</v>
      </c>
      <c r="S182" s="93">
        <f t="shared" si="27"/>
        <v>3.8461538461538464E-2</v>
      </c>
      <c r="T182" s="93">
        <f t="shared" si="27"/>
        <v>2.9375000000000002E-2</v>
      </c>
      <c r="U182" s="93">
        <f t="shared" si="27"/>
        <v>7.4999999999999997E-2</v>
      </c>
      <c r="V182" s="93">
        <f t="shared" si="27"/>
        <v>0.05</v>
      </c>
      <c r="X182" s="101">
        <f>+X163</f>
        <v>1.5</v>
      </c>
    </row>
    <row r="183" spans="2:24" x14ac:dyDescent="0.35">
      <c r="B183">
        <v>0.3</v>
      </c>
      <c r="D183" s="93">
        <f t="shared" ref="D183:S186" si="28">MAX(0,D$173-D176)/D$181/10</f>
        <v>0.121</v>
      </c>
      <c r="E183" s="93">
        <f t="shared" si="28"/>
        <v>0.10454545454545454</v>
      </c>
      <c r="F183" s="93">
        <f t="shared" si="28"/>
        <v>0.11076923076923077</v>
      </c>
      <c r="G183" s="93">
        <f t="shared" si="28"/>
        <v>0.12333333333333334</v>
      </c>
      <c r="H183" s="93">
        <f t="shared" si="28"/>
        <v>0.11923076923076922</v>
      </c>
      <c r="I183" s="93">
        <f t="shared" si="28"/>
        <v>7.8125E-2</v>
      </c>
      <c r="J183" s="93">
        <f t="shared" si="28"/>
        <v>3.3999999999999996E-2</v>
      </c>
      <c r="K183" s="93">
        <f t="shared" si="28"/>
        <v>9.5238095238095233E-2</v>
      </c>
      <c r="L183" s="93">
        <f t="shared" si="28"/>
        <v>0.11363636363636365</v>
      </c>
      <c r="M183" s="93">
        <f t="shared" si="28"/>
        <v>0.06</v>
      </c>
      <c r="N183" s="93">
        <f t="shared" si="28"/>
        <v>0.1368421052631579</v>
      </c>
      <c r="O183" s="93">
        <f t="shared" si="28"/>
        <v>8.2666666666666666E-2</v>
      </c>
      <c r="P183" s="93">
        <f t="shared" si="28"/>
        <v>0.05</v>
      </c>
      <c r="Q183" s="93">
        <f t="shared" si="28"/>
        <v>8.1176470588235294E-2</v>
      </c>
      <c r="R183" s="93">
        <f t="shared" si="28"/>
        <v>6.25E-2</v>
      </c>
      <c r="S183" s="93">
        <f t="shared" si="28"/>
        <v>3.8461538461538464E-2</v>
      </c>
      <c r="T183" s="93">
        <f t="shared" si="27"/>
        <v>2.7500000000000004E-2</v>
      </c>
      <c r="U183" s="93">
        <f t="shared" si="27"/>
        <v>7.4999999999999997E-2</v>
      </c>
      <c r="V183" s="93">
        <f t="shared" si="27"/>
        <v>0.05</v>
      </c>
    </row>
    <row r="184" spans="2:24" x14ac:dyDescent="0.35">
      <c r="B184">
        <v>0.5</v>
      </c>
      <c r="D184" s="93">
        <f t="shared" si="28"/>
        <v>0.11499999999999999</v>
      </c>
      <c r="E184" s="93">
        <f t="shared" si="27"/>
        <v>9.5454545454545459E-2</v>
      </c>
      <c r="F184" s="93">
        <f t="shared" si="27"/>
        <v>9.2307692307692313E-2</v>
      </c>
      <c r="G184" s="93">
        <f t="shared" si="27"/>
        <v>0.11666666666666667</v>
      </c>
      <c r="H184" s="93">
        <f t="shared" si="27"/>
        <v>0.11153846153846154</v>
      </c>
      <c r="I184" s="93">
        <f t="shared" si="27"/>
        <v>7.1874999999999994E-2</v>
      </c>
      <c r="J184" s="93">
        <f t="shared" si="27"/>
        <v>0.03</v>
      </c>
      <c r="K184" s="93">
        <f t="shared" si="27"/>
        <v>9.5238095238095233E-2</v>
      </c>
      <c r="L184" s="93">
        <f t="shared" si="27"/>
        <v>0.11363636363636365</v>
      </c>
      <c r="M184" s="93">
        <f t="shared" si="27"/>
        <v>0.06</v>
      </c>
      <c r="N184" s="93">
        <f t="shared" si="27"/>
        <v>0.1368421052631579</v>
      </c>
      <c r="O184" s="93">
        <f t="shared" si="27"/>
        <v>0.08</v>
      </c>
      <c r="P184" s="93">
        <f t="shared" si="27"/>
        <v>0.05</v>
      </c>
      <c r="Q184" s="93">
        <f t="shared" si="27"/>
        <v>7.647058823529411E-2</v>
      </c>
      <c r="R184" s="93">
        <f t="shared" si="27"/>
        <v>6.25E-2</v>
      </c>
      <c r="S184" s="93">
        <f t="shared" si="27"/>
        <v>3.8461538461538464E-2</v>
      </c>
      <c r="T184" s="93">
        <f t="shared" si="27"/>
        <v>2.5000000000000001E-2</v>
      </c>
      <c r="U184" s="93">
        <f t="shared" si="27"/>
        <v>7.4999999999999997E-2</v>
      </c>
      <c r="V184" s="93">
        <f t="shared" si="27"/>
        <v>0.05</v>
      </c>
    </row>
    <row r="185" spans="2:24" x14ac:dyDescent="0.35">
      <c r="B185" s="110">
        <v>0.7</v>
      </c>
      <c r="C185" s="110" t="s">
        <v>312</v>
      </c>
      <c r="D185" s="93">
        <f t="shared" si="28"/>
        <v>0.10900000000000001</v>
      </c>
      <c r="E185" s="93">
        <f t="shared" si="27"/>
        <v>8.6363636363636365E-2</v>
      </c>
      <c r="F185" s="93">
        <f t="shared" si="27"/>
        <v>7.3846153846153867E-2</v>
      </c>
      <c r="G185" s="93">
        <f t="shared" si="27"/>
        <v>0.10999999999999999</v>
      </c>
      <c r="H185" s="93">
        <f t="shared" si="27"/>
        <v>0.10384615384615385</v>
      </c>
      <c r="I185" s="93">
        <f t="shared" si="27"/>
        <v>6.5625000000000003E-2</v>
      </c>
      <c r="J185" s="93">
        <f t="shared" si="27"/>
        <v>2.6000000000000002E-2</v>
      </c>
      <c r="K185" s="93">
        <f t="shared" si="27"/>
        <v>9.5238095238095233E-2</v>
      </c>
      <c r="L185" s="93">
        <f t="shared" si="27"/>
        <v>0.11363636363636365</v>
      </c>
      <c r="M185" s="93">
        <f t="shared" si="27"/>
        <v>0.06</v>
      </c>
      <c r="N185" s="93">
        <f t="shared" si="27"/>
        <v>0.1368421052631579</v>
      </c>
      <c r="O185" s="93">
        <f t="shared" si="27"/>
        <v>7.7333333333333337E-2</v>
      </c>
      <c r="P185" s="93">
        <f t="shared" si="27"/>
        <v>0.05</v>
      </c>
      <c r="Q185" s="93">
        <f t="shared" si="27"/>
        <v>7.1764705882352939E-2</v>
      </c>
      <c r="R185" s="93">
        <f t="shared" si="27"/>
        <v>6.25E-2</v>
      </c>
      <c r="S185" s="93">
        <f t="shared" si="27"/>
        <v>3.8461538461538464E-2</v>
      </c>
      <c r="T185" s="93">
        <f t="shared" si="27"/>
        <v>2.2499999999999999E-2</v>
      </c>
      <c r="U185" s="93">
        <f t="shared" si="27"/>
        <v>7.4999999999999997E-2</v>
      </c>
      <c r="V185" s="93">
        <f t="shared" si="27"/>
        <v>0.05</v>
      </c>
    </row>
    <row r="186" spans="2:24" x14ac:dyDescent="0.35">
      <c r="B186">
        <v>1</v>
      </c>
      <c r="D186" s="93">
        <f t="shared" si="28"/>
        <v>0.1</v>
      </c>
      <c r="E186" s="93">
        <f t="shared" si="27"/>
        <v>7.2727272727272724E-2</v>
      </c>
      <c r="F186" s="93">
        <f t="shared" si="27"/>
        <v>4.6153846153846156E-2</v>
      </c>
      <c r="G186" s="93">
        <f t="shared" si="27"/>
        <v>0.1</v>
      </c>
      <c r="H186" s="93">
        <f t="shared" si="27"/>
        <v>9.2307692307692313E-2</v>
      </c>
      <c r="I186" s="93">
        <f t="shared" si="27"/>
        <v>5.6250000000000001E-2</v>
      </c>
      <c r="J186" s="93">
        <f t="shared" si="27"/>
        <v>0.02</v>
      </c>
      <c r="K186" s="93">
        <f t="shared" si="27"/>
        <v>9.5238095238095233E-2</v>
      </c>
      <c r="L186" s="93">
        <f t="shared" si="27"/>
        <v>0.11363636363636365</v>
      </c>
      <c r="M186" s="93">
        <f t="shared" si="27"/>
        <v>0.06</v>
      </c>
      <c r="N186" s="93">
        <f t="shared" si="27"/>
        <v>0.1368421052631579</v>
      </c>
      <c r="O186" s="93">
        <f t="shared" si="27"/>
        <v>7.3333333333333334E-2</v>
      </c>
      <c r="P186" s="93">
        <f t="shared" si="27"/>
        <v>0.05</v>
      </c>
      <c r="Q186" s="93">
        <f t="shared" si="27"/>
        <v>6.4705882352941183E-2</v>
      </c>
      <c r="R186" s="93">
        <f t="shared" si="27"/>
        <v>6.25E-2</v>
      </c>
      <c r="S186" s="93">
        <f t="shared" si="27"/>
        <v>3.8461538461538464E-2</v>
      </c>
      <c r="T186" s="93">
        <f t="shared" si="27"/>
        <v>1.8749999999999999E-2</v>
      </c>
      <c r="U186" s="93">
        <f t="shared" si="27"/>
        <v>7.4999999999999997E-2</v>
      </c>
      <c r="V186" s="93">
        <f t="shared" si="27"/>
        <v>0.05</v>
      </c>
    </row>
  </sheetData>
  <mergeCells count="2">
    <mergeCell ref="C67:C68"/>
    <mergeCell ref="D67:V67"/>
  </mergeCells>
  <conditionalFormatting sqref="D83:V91">
    <cfRule type="cellIs" dxfId="46" priority="2" operator="lessThanOrEqual">
      <formula>0</formula>
    </cfRule>
  </conditionalFormatting>
  <conditionalFormatting sqref="D97:V105">
    <cfRule type="cellIs" dxfId="45" priority="16" operator="equal">
      <formula>5</formula>
    </cfRule>
  </conditionalFormatting>
  <conditionalFormatting sqref="D111:V118">
    <cfRule type="cellIs" dxfId="44" priority="15" operator="equal">
      <formula>0</formula>
    </cfRule>
  </conditionalFormatting>
  <conditionalFormatting sqref="D145:V145 D151:V151">
    <cfRule type="cellIs" dxfId="43" priority="13" operator="equal">
      <formula>FALSE</formula>
    </cfRule>
  </conditionalFormatting>
  <conditionalFormatting sqref="D146:V150">
    <cfRule type="cellIs" dxfId="42" priority="10" operator="equal">
      <formula>0</formula>
    </cfRule>
  </conditionalFormatting>
  <conditionalFormatting sqref="D162:V162 D168:V168">
    <cfRule type="cellIs" dxfId="41" priority="8" operator="equal">
      <formula>FALSE</formula>
    </cfRule>
  </conditionalFormatting>
  <conditionalFormatting sqref="D163:V167">
    <cfRule type="cellIs" dxfId="40" priority="7" operator="equal">
      <formula>0</formula>
    </cfRule>
  </conditionalFormatting>
  <conditionalFormatting sqref="D181:V181">
    <cfRule type="cellIs" dxfId="39" priority="5" operator="equal">
      <formula>FALSE</formula>
    </cfRule>
  </conditionalFormatting>
  <conditionalFormatting sqref="D182:V186">
    <cfRule type="cellIs" dxfId="38" priority="4" operator="equal">
      <formula>0</formula>
    </cfRule>
  </conditionalFormatting>
  <conditionalFormatting sqref="D111:X118">
    <cfRule type="colorScale" priority="14">
      <colorScale>
        <cfvo type="min"/>
        <cfvo type="max"/>
        <color rgb="FFFCFCFF"/>
        <color rgb="FFF8696B"/>
      </colorScale>
    </cfRule>
  </conditionalFormatting>
  <conditionalFormatting sqref="D146:X150">
    <cfRule type="colorScale" priority="9">
      <colorScale>
        <cfvo type="min"/>
        <cfvo type="max"/>
        <color rgb="FFFCFCFF"/>
        <color rgb="FFF8696B"/>
      </colorScale>
    </cfRule>
  </conditionalFormatting>
  <conditionalFormatting sqref="D163:X167">
    <cfRule type="colorScale" priority="6">
      <colorScale>
        <cfvo type="min"/>
        <cfvo type="max"/>
        <color rgb="FFFCFCFF"/>
        <color rgb="FFF8696B"/>
      </colorScale>
    </cfRule>
  </conditionalFormatting>
  <conditionalFormatting sqref="D182:X186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96A9-4034-4271-ACFE-584A8CF75318}">
  <dimension ref="A28:AW186"/>
  <sheetViews>
    <sheetView tabSelected="1" zoomScale="90" zoomScaleNormal="90" workbookViewId="0">
      <selection activeCell="B96" sqref="B96"/>
    </sheetView>
  </sheetViews>
  <sheetFormatPr defaultRowHeight="14.5" x14ac:dyDescent="0.35"/>
  <cols>
    <col min="3" max="3" width="29.1796875" customWidth="1"/>
    <col min="12" max="12" width="7.26953125" customWidth="1"/>
    <col min="13" max="13" width="12.453125" customWidth="1"/>
    <col min="14" max="22" width="7" customWidth="1"/>
    <col min="23" max="25" width="5.1796875" customWidth="1"/>
    <col min="31" max="49" width="3.81640625" customWidth="1"/>
  </cols>
  <sheetData>
    <row r="28" spans="2:13" ht="16.5" x14ac:dyDescent="0.35">
      <c r="B28" s="111" t="s">
        <v>315</v>
      </c>
      <c r="C28" s="111"/>
      <c r="D28" s="111"/>
    </row>
    <row r="30" spans="2:13" x14ac:dyDescent="0.35">
      <c r="B30" s="78" t="s">
        <v>351</v>
      </c>
    </row>
    <row r="31" spans="2:13" x14ac:dyDescent="0.35">
      <c r="B31" s="56" t="s">
        <v>354</v>
      </c>
      <c r="C31" s="56"/>
      <c r="D31" s="57" t="s">
        <v>216</v>
      </c>
      <c r="E31" s="57" t="s">
        <v>191</v>
      </c>
      <c r="F31" s="57" t="s">
        <v>193</v>
      </c>
      <c r="G31" s="57" t="s">
        <v>194</v>
      </c>
      <c r="H31" s="57" t="s">
        <v>195</v>
      </c>
      <c r="I31" s="57" t="s">
        <v>196</v>
      </c>
      <c r="J31" s="57" t="s">
        <v>197</v>
      </c>
      <c r="K31" s="57" t="s">
        <v>217</v>
      </c>
      <c r="L31" s="57"/>
      <c r="M31" s="56"/>
    </row>
    <row r="32" spans="2:13" x14ac:dyDescent="0.35">
      <c r="B32" s="56" t="s">
        <v>3</v>
      </c>
      <c r="C32" s="56" t="s">
        <v>218</v>
      </c>
      <c r="D32" s="58" t="s">
        <v>219</v>
      </c>
      <c r="E32" s="58" t="s">
        <v>192</v>
      </c>
      <c r="F32" s="58" t="s">
        <v>164</v>
      </c>
      <c r="G32" s="58" t="s">
        <v>167</v>
      </c>
      <c r="H32" s="58" t="s">
        <v>222</v>
      </c>
      <c r="I32" s="58" t="s">
        <v>176</v>
      </c>
      <c r="J32" s="58" t="s">
        <v>179</v>
      </c>
      <c r="K32" s="58" t="s">
        <v>225</v>
      </c>
      <c r="L32" s="58" t="s">
        <v>185</v>
      </c>
      <c r="M32" s="56"/>
    </row>
    <row r="33" spans="2:15" x14ac:dyDescent="0.35">
      <c r="B33" s="59" t="s">
        <v>33</v>
      </c>
      <c r="C33" s="59" t="s">
        <v>226</v>
      </c>
      <c r="D33" s="58" t="s">
        <v>227</v>
      </c>
      <c r="E33" s="58" t="s">
        <v>227</v>
      </c>
      <c r="F33" s="58" t="s">
        <v>227</v>
      </c>
      <c r="G33" s="58" t="s">
        <v>227</v>
      </c>
      <c r="H33" s="58" t="s">
        <v>227</v>
      </c>
      <c r="I33" s="58" t="s">
        <v>227</v>
      </c>
      <c r="J33" s="58" t="s">
        <v>227</v>
      </c>
      <c r="K33" s="58" t="s">
        <v>227</v>
      </c>
      <c r="L33" s="58" t="s">
        <v>227</v>
      </c>
      <c r="M33" s="56"/>
    </row>
    <row r="34" spans="2:15" x14ac:dyDescent="0.35">
      <c r="B34" s="59" t="s">
        <v>36</v>
      </c>
      <c r="C34" s="59" t="s">
        <v>228</v>
      </c>
      <c r="D34" s="58" t="s">
        <v>227</v>
      </c>
      <c r="E34" s="58" t="s">
        <v>227</v>
      </c>
      <c r="F34" s="58" t="s">
        <v>227</v>
      </c>
      <c r="G34" s="58" t="s">
        <v>227</v>
      </c>
      <c r="H34" s="58" t="s">
        <v>227</v>
      </c>
      <c r="I34" s="58" t="s">
        <v>227</v>
      </c>
      <c r="J34" s="58" t="s">
        <v>227</v>
      </c>
      <c r="K34" s="58" t="s">
        <v>227</v>
      </c>
      <c r="L34" s="58" t="s">
        <v>227</v>
      </c>
      <c r="M34" s="56" t="s">
        <v>229</v>
      </c>
    </row>
    <row r="35" spans="2:15" x14ac:dyDescent="0.35">
      <c r="B35" s="59" t="s">
        <v>40</v>
      </c>
      <c r="C35" s="59" t="s">
        <v>259</v>
      </c>
      <c r="D35" s="58" t="s">
        <v>227</v>
      </c>
      <c r="E35" s="58" t="s">
        <v>227</v>
      </c>
      <c r="F35" s="58" t="s">
        <v>227</v>
      </c>
      <c r="G35" s="58" t="s">
        <v>227</v>
      </c>
      <c r="H35" s="58" t="s">
        <v>227</v>
      </c>
      <c r="I35" s="58" t="s">
        <v>227</v>
      </c>
      <c r="J35" s="58" t="s">
        <v>227</v>
      </c>
      <c r="K35" s="58" t="s">
        <v>227</v>
      </c>
      <c r="L35" s="58" t="s">
        <v>227</v>
      </c>
      <c r="M35" s="56" t="s">
        <v>230</v>
      </c>
    </row>
    <row r="36" spans="2:15" x14ac:dyDescent="0.35">
      <c r="B36" s="59" t="s">
        <v>43</v>
      </c>
      <c r="C36" s="59" t="s">
        <v>44</v>
      </c>
      <c r="D36" s="58" t="s">
        <v>227</v>
      </c>
      <c r="E36" s="58" t="s">
        <v>227</v>
      </c>
      <c r="F36" s="58" t="s">
        <v>227</v>
      </c>
      <c r="G36" s="58" t="s">
        <v>227</v>
      </c>
      <c r="H36" s="58" t="s">
        <v>227</v>
      </c>
      <c r="I36" s="58" t="s">
        <v>227</v>
      </c>
      <c r="J36" s="58" t="s">
        <v>227</v>
      </c>
      <c r="K36" s="58" t="s">
        <v>227</v>
      </c>
      <c r="L36" s="58" t="s">
        <v>227</v>
      </c>
      <c r="M36" s="56"/>
    </row>
    <row r="37" spans="2:15" x14ac:dyDescent="0.35">
      <c r="B37" s="59" t="s">
        <v>58</v>
      </c>
      <c r="C37" s="59" t="s">
        <v>231</v>
      </c>
      <c r="D37" s="58" t="s">
        <v>227</v>
      </c>
      <c r="E37" s="58"/>
      <c r="F37" s="58"/>
      <c r="G37" s="58"/>
      <c r="H37" s="58"/>
      <c r="I37" s="58"/>
      <c r="J37" s="58"/>
      <c r="K37" s="58"/>
      <c r="L37" s="58"/>
      <c r="M37" s="56"/>
    </row>
    <row r="38" spans="2:15" x14ac:dyDescent="0.35">
      <c r="B38" s="59" t="s">
        <v>65</v>
      </c>
      <c r="C38" s="59" t="s">
        <v>66</v>
      </c>
      <c r="D38" s="58"/>
      <c r="E38" s="60">
        <v>0.3</v>
      </c>
      <c r="F38" s="58"/>
      <c r="G38" s="58"/>
      <c r="H38" s="58"/>
      <c r="I38" s="58"/>
      <c r="J38" s="58"/>
      <c r="K38" s="58"/>
      <c r="L38" s="58"/>
      <c r="M38" s="56" t="s">
        <v>232</v>
      </c>
    </row>
    <row r="39" spans="2:15" x14ac:dyDescent="0.35">
      <c r="B39" s="59" t="s">
        <v>69</v>
      </c>
      <c r="C39" s="59" t="s">
        <v>70</v>
      </c>
      <c r="D39" s="58"/>
      <c r="E39" s="58"/>
      <c r="F39" s="60">
        <v>0.3</v>
      </c>
      <c r="G39" s="58"/>
      <c r="H39" s="60">
        <v>0.3</v>
      </c>
      <c r="I39" s="58"/>
      <c r="J39" s="58"/>
      <c r="K39" s="58"/>
      <c r="L39" s="58"/>
      <c r="M39" s="56" t="s">
        <v>232</v>
      </c>
    </row>
    <row r="40" spans="2:15" x14ac:dyDescent="0.35">
      <c r="B40" s="59" t="s">
        <v>75</v>
      </c>
      <c r="C40" s="59" t="s">
        <v>76</v>
      </c>
      <c r="D40" s="58"/>
      <c r="E40" s="58"/>
      <c r="F40" s="58"/>
      <c r="G40" s="58"/>
      <c r="H40" s="58" t="s">
        <v>227</v>
      </c>
      <c r="I40" s="58" t="s">
        <v>227</v>
      </c>
      <c r="J40" s="58" t="s">
        <v>227</v>
      </c>
      <c r="K40" s="58"/>
      <c r="L40" s="58" t="s">
        <v>227</v>
      </c>
      <c r="M40" s="56"/>
    </row>
    <row r="41" spans="2:15" x14ac:dyDescent="0.35">
      <c r="B41" s="59" t="s">
        <v>78</v>
      </c>
      <c r="C41" s="59" t="s">
        <v>79</v>
      </c>
      <c r="D41" s="58"/>
      <c r="E41" s="58"/>
      <c r="F41" s="58"/>
      <c r="G41" s="58" t="s">
        <v>227</v>
      </c>
      <c r="H41" s="58"/>
      <c r="I41" s="58"/>
      <c r="J41" s="58" t="s">
        <v>227</v>
      </c>
      <c r="K41" s="58"/>
      <c r="L41" s="58"/>
      <c r="M41" s="56"/>
    </row>
    <row r="42" spans="2:15" x14ac:dyDescent="0.35">
      <c r="B42" s="59" t="s">
        <v>82</v>
      </c>
      <c r="C42" s="59" t="s">
        <v>233</v>
      </c>
      <c r="D42" s="85" t="s">
        <v>260</v>
      </c>
      <c r="E42" s="58"/>
      <c r="F42" s="58"/>
      <c r="G42" s="58"/>
      <c r="H42" s="58"/>
      <c r="I42" s="58"/>
      <c r="J42" s="58"/>
      <c r="K42" s="58"/>
      <c r="L42" s="58"/>
      <c r="M42" s="56"/>
      <c r="O42" s="128" t="s">
        <v>348</v>
      </c>
    </row>
    <row r="43" spans="2:15" x14ac:dyDescent="0.35">
      <c r="B43" s="129" t="s">
        <v>85</v>
      </c>
      <c r="C43" s="129" t="s">
        <v>86</v>
      </c>
      <c r="D43" s="130"/>
      <c r="E43" s="130" t="s">
        <v>227</v>
      </c>
      <c r="F43" s="130" t="s">
        <v>227</v>
      </c>
      <c r="G43" s="130"/>
      <c r="H43" s="130"/>
      <c r="I43" s="130"/>
      <c r="J43" s="130"/>
      <c r="K43" s="130"/>
      <c r="L43" s="130"/>
      <c r="M43" s="131"/>
    </row>
    <row r="44" spans="2:15" x14ac:dyDescent="0.35">
      <c r="B44" s="129" t="s">
        <v>91</v>
      </c>
      <c r="C44" s="129" t="s">
        <v>92</v>
      </c>
      <c r="D44" s="130" t="s">
        <v>227</v>
      </c>
      <c r="E44" s="130"/>
      <c r="F44" s="130" t="s">
        <v>227</v>
      </c>
      <c r="G44" s="130"/>
      <c r="H44" s="130"/>
      <c r="I44" s="130"/>
      <c r="J44" s="130"/>
      <c r="K44" s="130"/>
      <c r="L44" s="130"/>
      <c r="M44" s="131"/>
    </row>
    <row r="45" spans="2:15" x14ac:dyDescent="0.35">
      <c r="B45" s="59" t="s">
        <v>110</v>
      </c>
      <c r="C45" s="59" t="s">
        <v>111</v>
      </c>
      <c r="D45" s="58"/>
      <c r="E45" s="58"/>
      <c r="F45" s="58"/>
      <c r="G45" s="86">
        <v>0.05</v>
      </c>
      <c r="H45" s="58"/>
      <c r="I45" s="60">
        <v>0.1</v>
      </c>
      <c r="J45" s="58"/>
      <c r="K45" s="60">
        <v>0.05</v>
      </c>
      <c r="L45" s="60"/>
      <c r="M45" s="56" t="s">
        <v>235</v>
      </c>
      <c r="O45" s="128" t="s">
        <v>350</v>
      </c>
    </row>
    <row r="46" spans="2:15" x14ac:dyDescent="0.35">
      <c r="B46" s="59" t="s">
        <v>113</v>
      </c>
      <c r="C46" s="59" t="s">
        <v>114</v>
      </c>
      <c r="D46" s="58" t="s">
        <v>227</v>
      </c>
      <c r="E46" s="58"/>
      <c r="F46" s="58"/>
      <c r="G46" s="58"/>
      <c r="H46" s="58"/>
      <c r="I46" s="58"/>
      <c r="J46" s="58"/>
      <c r="K46" s="58"/>
      <c r="L46" s="58"/>
      <c r="M46" s="56"/>
    </row>
    <row r="47" spans="2:15" x14ac:dyDescent="0.35">
      <c r="B47" s="59" t="s">
        <v>116</v>
      </c>
      <c r="C47" s="59" t="s">
        <v>236</v>
      </c>
      <c r="D47" s="60">
        <v>0.1</v>
      </c>
      <c r="E47" s="60">
        <v>0.1</v>
      </c>
      <c r="F47" s="60">
        <v>0.1</v>
      </c>
      <c r="G47" s="60">
        <v>0.1</v>
      </c>
      <c r="H47" s="60">
        <v>0.1</v>
      </c>
      <c r="I47" s="60">
        <v>0.1</v>
      </c>
      <c r="J47" s="60">
        <v>0.1</v>
      </c>
      <c r="K47" s="60">
        <v>0.1</v>
      </c>
      <c r="L47" s="60">
        <v>0.1</v>
      </c>
      <c r="M47" s="56" t="s">
        <v>237</v>
      </c>
    </row>
    <row r="48" spans="2:15" x14ac:dyDescent="0.35">
      <c r="B48" s="61" t="s">
        <v>120</v>
      </c>
      <c r="C48" s="59" t="s">
        <v>238</v>
      </c>
      <c r="D48" s="58"/>
      <c r="E48" s="58" t="s">
        <v>227</v>
      </c>
      <c r="F48" s="58" t="s">
        <v>227</v>
      </c>
      <c r="G48" s="58" t="s">
        <v>227</v>
      </c>
      <c r="H48" s="85" t="s">
        <v>260</v>
      </c>
      <c r="I48" s="58"/>
      <c r="J48" s="58"/>
      <c r="K48" s="58"/>
      <c r="L48" s="58"/>
      <c r="M48" s="56"/>
      <c r="O48" s="128" t="s">
        <v>349</v>
      </c>
    </row>
    <row r="49" spans="2:22" x14ac:dyDescent="0.35">
      <c r="B49" s="59" t="s">
        <v>123</v>
      </c>
      <c r="C49" s="59" t="s">
        <v>239</v>
      </c>
      <c r="D49" s="58"/>
      <c r="E49" s="58"/>
      <c r="F49" s="58"/>
      <c r="G49" s="58"/>
      <c r="H49" s="58" t="s">
        <v>227</v>
      </c>
      <c r="I49" s="58"/>
      <c r="J49" s="58"/>
      <c r="K49" s="58"/>
      <c r="L49" s="58"/>
      <c r="M49" s="56"/>
    </row>
    <row r="50" spans="2:22" x14ac:dyDescent="0.35">
      <c r="B50" s="59" t="s">
        <v>129</v>
      </c>
      <c r="C50" s="59" t="s">
        <v>130</v>
      </c>
      <c r="D50" s="58"/>
      <c r="E50" s="58" t="s">
        <v>227</v>
      </c>
      <c r="F50" s="58" t="s">
        <v>227</v>
      </c>
      <c r="G50" s="58" t="s">
        <v>227</v>
      </c>
      <c r="H50" s="58" t="s">
        <v>227</v>
      </c>
      <c r="I50" s="58" t="s">
        <v>227</v>
      </c>
      <c r="J50" s="58" t="s">
        <v>227</v>
      </c>
      <c r="K50" s="58" t="s">
        <v>227</v>
      </c>
      <c r="L50" s="58" t="s">
        <v>227</v>
      </c>
      <c r="M50" s="56"/>
    </row>
    <row r="53" spans="2:22" ht="15" thickBot="1" x14ac:dyDescent="0.4">
      <c r="C53" s="72" t="s">
        <v>355</v>
      </c>
    </row>
    <row r="54" spans="2:22" x14ac:dyDescent="0.35">
      <c r="B54" s="62" t="s">
        <v>240</v>
      </c>
      <c r="C54" s="63"/>
      <c r="D54" s="64" t="s">
        <v>7</v>
      </c>
      <c r="E54" s="64" t="s">
        <v>8</v>
      </c>
      <c r="F54" s="65" t="s">
        <v>9</v>
      </c>
      <c r="G54" s="65" t="s">
        <v>10</v>
      </c>
      <c r="H54" s="65" t="s">
        <v>11</v>
      </c>
      <c r="I54" s="65" t="s">
        <v>12</v>
      </c>
      <c r="J54" s="65" t="s">
        <v>13</v>
      </c>
      <c r="K54" s="65" t="s">
        <v>14</v>
      </c>
      <c r="L54" s="65" t="s">
        <v>15</v>
      </c>
      <c r="M54" s="65" t="s">
        <v>16</v>
      </c>
      <c r="N54" s="65" t="s">
        <v>17</v>
      </c>
      <c r="O54" s="65" t="s">
        <v>18</v>
      </c>
      <c r="P54" s="65" t="s">
        <v>19</v>
      </c>
      <c r="Q54" s="65" t="s">
        <v>20</v>
      </c>
      <c r="R54" s="65" t="s">
        <v>21</v>
      </c>
      <c r="S54" s="65" t="s">
        <v>22</v>
      </c>
      <c r="T54" s="65" t="s">
        <v>23</v>
      </c>
      <c r="U54" s="65">
        <v>7</v>
      </c>
      <c r="V54" s="66">
        <v>8</v>
      </c>
    </row>
    <row r="55" spans="2:22" x14ac:dyDescent="0.35">
      <c r="B55" s="67" t="s">
        <v>241</v>
      </c>
      <c r="C55" s="68" t="s">
        <v>242</v>
      </c>
      <c r="D55" s="79">
        <v>71.5</v>
      </c>
      <c r="E55" s="79">
        <v>66.5</v>
      </c>
      <c r="F55" s="79">
        <v>68.5</v>
      </c>
      <c r="G55" s="79">
        <v>80.5</v>
      </c>
      <c r="H55" s="79">
        <v>82</v>
      </c>
      <c r="I55" s="79">
        <v>103.5</v>
      </c>
      <c r="J55" s="79">
        <v>97</v>
      </c>
      <c r="K55" s="79">
        <v>79.5</v>
      </c>
      <c r="L55" s="79">
        <v>96</v>
      </c>
      <c r="M55" s="79">
        <v>120.5</v>
      </c>
      <c r="N55" s="79">
        <v>93</v>
      </c>
      <c r="O55" s="79">
        <v>97</v>
      </c>
      <c r="P55" s="79">
        <v>130.5</v>
      </c>
      <c r="Q55" s="79">
        <v>121</v>
      </c>
      <c r="R55" s="79">
        <v>95.5</v>
      </c>
      <c r="S55" s="79">
        <v>144.5</v>
      </c>
      <c r="T55" s="79">
        <v>140.5</v>
      </c>
      <c r="U55" s="79">
        <v>124.5</v>
      </c>
      <c r="V55" s="80">
        <v>138</v>
      </c>
    </row>
    <row r="56" spans="2:22" x14ac:dyDescent="0.35">
      <c r="B56" s="67" t="s">
        <v>191</v>
      </c>
      <c r="C56" s="68" t="s">
        <v>243</v>
      </c>
      <c r="D56" s="79">
        <v>29.5</v>
      </c>
      <c r="E56" s="79">
        <v>30</v>
      </c>
      <c r="F56" s="79">
        <v>29</v>
      </c>
      <c r="G56" s="79">
        <v>31</v>
      </c>
      <c r="H56" s="79">
        <v>32.5</v>
      </c>
      <c r="I56" s="79">
        <v>36.5</v>
      </c>
      <c r="J56" s="79">
        <v>39</v>
      </c>
      <c r="K56" s="79">
        <v>32.5</v>
      </c>
      <c r="L56" s="79">
        <v>33.5</v>
      </c>
      <c r="M56" s="79">
        <v>39.5</v>
      </c>
      <c r="N56" s="79">
        <v>33</v>
      </c>
      <c r="O56" s="79">
        <v>36</v>
      </c>
      <c r="P56" s="79">
        <v>39.5</v>
      </c>
      <c r="Q56" s="79">
        <v>30.5</v>
      </c>
      <c r="R56" s="79">
        <v>28</v>
      </c>
      <c r="S56" s="79">
        <v>38.5</v>
      </c>
      <c r="T56" s="79">
        <v>35</v>
      </c>
      <c r="U56" s="79">
        <v>42.5</v>
      </c>
      <c r="V56" s="80">
        <v>30</v>
      </c>
    </row>
    <row r="57" spans="2:22" x14ac:dyDescent="0.35">
      <c r="B57" s="67" t="s">
        <v>193</v>
      </c>
      <c r="C57" s="68" t="s">
        <v>244</v>
      </c>
      <c r="D57" s="79">
        <v>58.5</v>
      </c>
      <c r="E57" s="79">
        <v>59.5</v>
      </c>
      <c r="F57" s="79">
        <v>60</v>
      </c>
      <c r="G57" s="79">
        <v>63.5</v>
      </c>
      <c r="H57" s="79">
        <v>53.5</v>
      </c>
      <c r="I57" s="79">
        <v>68.5</v>
      </c>
      <c r="J57" s="79">
        <v>66.5</v>
      </c>
      <c r="K57" s="79">
        <v>62</v>
      </c>
      <c r="L57" s="79">
        <v>66.5</v>
      </c>
      <c r="M57" s="79">
        <v>80</v>
      </c>
      <c r="N57" s="79">
        <v>65.5</v>
      </c>
      <c r="O57" s="79">
        <v>70</v>
      </c>
      <c r="P57" s="79">
        <v>91.5</v>
      </c>
      <c r="Q57" s="79">
        <v>72.5</v>
      </c>
      <c r="R57" s="79">
        <v>74</v>
      </c>
      <c r="S57" s="79">
        <v>102.5</v>
      </c>
      <c r="T57" s="79">
        <v>87</v>
      </c>
      <c r="U57" s="79">
        <v>96</v>
      </c>
      <c r="V57" s="80">
        <v>87</v>
      </c>
    </row>
    <row r="58" spans="2:22" x14ac:dyDescent="0.35">
      <c r="B58" s="67" t="s">
        <v>194</v>
      </c>
      <c r="C58" s="68" t="s">
        <v>245</v>
      </c>
      <c r="D58" s="79">
        <v>57.5</v>
      </c>
      <c r="E58" s="79">
        <v>59</v>
      </c>
      <c r="F58" s="79">
        <v>61</v>
      </c>
      <c r="G58" s="79">
        <v>60.5</v>
      </c>
      <c r="H58" s="79">
        <v>62</v>
      </c>
      <c r="I58" s="79">
        <v>61</v>
      </c>
      <c r="J58" s="79">
        <v>68</v>
      </c>
      <c r="K58" s="79">
        <v>56</v>
      </c>
      <c r="L58" s="79">
        <v>56.5</v>
      </c>
      <c r="M58" s="79">
        <v>67</v>
      </c>
      <c r="N58" s="79">
        <v>53.5</v>
      </c>
      <c r="O58" s="79">
        <v>61</v>
      </c>
      <c r="P58" s="79">
        <v>72.5</v>
      </c>
      <c r="Q58" s="79">
        <v>59</v>
      </c>
      <c r="R58" s="79">
        <v>53.5</v>
      </c>
      <c r="S58" s="79">
        <v>86</v>
      </c>
      <c r="T58" s="79">
        <v>76</v>
      </c>
      <c r="U58" s="79">
        <v>78</v>
      </c>
      <c r="V58" s="80">
        <v>64</v>
      </c>
    </row>
    <row r="59" spans="2:22" x14ac:dyDescent="0.35">
      <c r="B59" s="67" t="s">
        <v>195</v>
      </c>
      <c r="C59" s="68" t="s">
        <v>246</v>
      </c>
      <c r="D59" s="79">
        <v>54</v>
      </c>
      <c r="E59" s="79">
        <v>56</v>
      </c>
      <c r="F59" s="79">
        <v>60</v>
      </c>
      <c r="G59" s="79">
        <v>59</v>
      </c>
      <c r="H59" s="79">
        <v>64</v>
      </c>
      <c r="I59" s="79">
        <v>68.5</v>
      </c>
      <c r="J59" s="79">
        <v>78.5</v>
      </c>
      <c r="K59" s="79">
        <v>71</v>
      </c>
      <c r="L59" s="79">
        <v>73</v>
      </c>
      <c r="M59" s="79">
        <v>87.5</v>
      </c>
      <c r="N59" s="79">
        <v>72</v>
      </c>
      <c r="O59" s="79">
        <v>76.5</v>
      </c>
      <c r="P59" s="79">
        <v>96</v>
      </c>
      <c r="Q59" s="79">
        <v>76</v>
      </c>
      <c r="R59" s="79">
        <v>73.5</v>
      </c>
      <c r="S59" s="79">
        <v>101</v>
      </c>
      <c r="T59" s="79">
        <v>93</v>
      </c>
      <c r="U59" s="79">
        <v>88.5</v>
      </c>
      <c r="V59" s="80">
        <v>68</v>
      </c>
    </row>
    <row r="60" spans="2:22" x14ac:dyDescent="0.35">
      <c r="B60" s="67" t="s">
        <v>196</v>
      </c>
      <c r="C60" s="68" t="s">
        <v>247</v>
      </c>
      <c r="D60" s="79">
        <v>99</v>
      </c>
      <c r="E60" s="79">
        <v>98.5</v>
      </c>
      <c r="F60" s="79">
        <v>97.5</v>
      </c>
      <c r="G60" s="79">
        <v>103.5</v>
      </c>
      <c r="H60" s="79">
        <v>86</v>
      </c>
      <c r="I60" s="79">
        <v>91</v>
      </c>
      <c r="J60" s="79">
        <v>106.5</v>
      </c>
      <c r="K60" s="79">
        <v>94</v>
      </c>
      <c r="L60" s="79">
        <v>91</v>
      </c>
      <c r="M60" s="79">
        <v>120</v>
      </c>
      <c r="N60" s="79">
        <v>89.5</v>
      </c>
      <c r="O60" s="79">
        <v>93.5</v>
      </c>
      <c r="P60" s="79">
        <v>124</v>
      </c>
      <c r="Q60" s="79">
        <v>93</v>
      </c>
      <c r="R60" s="79">
        <v>81</v>
      </c>
      <c r="S60" s="79">
        <v>134.5</v>
      </c>
      <c r="T60" s="79">
        <v>121</v>
      </c>
      <c r="U60" s="79">
        <v>111</v>
      </c>
      <c r="V60" s="80">
        <v>103</v>
      </c>
    </row>
    <row r="61" spans="2:22" x14ac:dyDescent="0.35">
      <c r="B61" s="67" t="s">
        <v>197</v>
      </c>
      <c r="C61" s="68" t="s">
        <v>248</v>
      </c>
      <c r="D61" s="79">
        <v>45.5</v>
      </c>
      <c r="E61" s="79">
        <v>46.5</v>
      </c>
      <c r="F61" s="79">
        <v>39</v>
      </c>
      <c r="G61" s="79">
        <v>44.5</v>
      </c>
      <c r="H61" s="79">
        <v>43</v>
      </c>
      <c r="I61" s="79">
        <v>45.5</v>
      </c>
      <c r="J61" s="79">
        <v>55</v>
      </c>
      <c r="K61" s="79">
        <v>44.5</v>
      </c>
      <c r="L61" s="79">
        <v>36</v>
      </c>
      <c r="M61" s="79">
        <v>54</v>
      </c>
      <c r="N61" s="79">
        <v>42</v>
      </c>
      <c r="O61" s="79">
        <v>51</v>
      </c>
      <c r="P61" s="79">
        <v>59.5</v>
      </c>
      <c r="Q61" s="79">
        <v>54</v>
      </c>
      <c r="R61" s="79">
        <v>59.5</v>
      </c>
      <c r="S61" s="79">
        <v>73</v>
      </c>
      <c r="T61" s="79">
        <v>69.5</v>
      </c>
      <c r="U61" s="79">
        <v>56.5</v>
      </c>
      <c r="V61" s="80">
        <v>73</v>
      </c>
    </row>
    <row r="62" spans="2:22" ht="15" thickBot="1" x14ac:dyDescent="0.4">
      <c r="B62" s="70" t="s">
        <v>249</v>
      </c>
      <c r="C62" s="71" t="s">
        <v>182</v>
      </c>
      <c r="D62" s="81">
        <v>71</v>
      </c>
      <c r="E62" s="81">
        <v>69.5</v>
      </c>
      <c r="F62" s="81">
        <v>74.5</v>
      </c>
      <c r="G62" s="81">
        <v>76</v>
      </c>
      <c r="H62" s="81">
        <v>69.5</v>
      </c>
      <c r="I62" s="81">
        <v>72.5</v>
      </c>
      <c r="J62" s="81">
        <v>91.5</v>
      </c>
      <c r="K62" s="81">
        <v>73.5</v>
      </c>
      <c r="L62" s="81">
        <v>67</v>
      </c>
      <c r="M62" s="81">
        <v>121</v>
      </c>
      <c r="N62" s="81">
        <v>70.5</v>
      </c>
      <c r="O62" s="81">
        <v>76.5</v>
      </c>
      <c r="P62" s="81">
        <v>128.5</v>
      </c>
      <c r="Q62" s="81">
        <v>70</v>
      </c>
      <c r="R62" s="81">
        <v>69</v>
      </c>
      <c r="S62" s="81">
        <v>124.5</v>
      </c>
      <c r="T62" s="81">
        <v>109.5</v>
      </c>
      <c r="U62" s="81">
        <v>103.5</v>
      </c>
      <c r="V62" s="82">
        <v>75</v>
      </c>
    </row>
    <row r="63" spans="2:22" ht="15" thickBot="1" x14ac:dyDescent="0.4">
      <c r="B63" s="70" t="s">
        <v>185</v>
      </c>
      <c r="C63" s="71" t="s">
        <v>185</v>
      </c>
      <c r="D63" s="81">
        <v>41</v>
      </c>
      <c r="E63" s="81">
        <v>39.5</v>
      </c>
      <c r="F63" s="81">
        <v>38</v>
      </c>
      <c r="G63" s="81">
        <v>39.5</v>
      </c>
      <c r="H63" s="81">
        <v>35.5</v>
      </c>
      <c r="I63" s="81">
        <v>40</v>
      </c>
      <c r="J63" s="81">
        <v>48</v>
      </c>
      <c r="K63" s="81">
        <v>35.5</v>
      </c>
      <c r="L63" s="81">
        <v>30</v>
      </c>
      <c r="M63" s="81">
        <v>59</v>
      </c>
      <c r="N63" s="81">
        <v>36</v>
      </c>
      <c r="O63" s="81">
        <v>39.5</v>
      </c>
      <c r="P63" s="81">
        <v>66</v>
      </c>
      <c r="Q63" s="81">
        <v>41.5</v>
      </c>
      <c r="R63" s="81">
        <v>36.5</v>
      </c>
      <c r="S63" s="81">
        <v>76</v>
      </c>
      <c r="T63" s="81">
        <v>64.5</v>
      </c>
      <c r="U63" s="81">
        <v>61.5</v>
      </c>
      <c r="V63" s="82">
        <v>56</v>
      </c>
    </row>
    <row r="65" spans="1:22" x14ac:dyDescent="0.35">
      <c r="C65" s="72" t="s">
        <v>257</v>
      </c>
    </row>
    <row r="66" spans="1:22" ht="15" thickBot="1" x14ac:dyDescent="0.4">
      <c r="A66" t="s">
        <v>262</v>
      </c>
    </row>
    <row r="67" spans="1:22" ht="15" thickBot="1" x14ac:dyDescent="0.4">
      <c r="A67" s="88">
        <f>+$D$94</f>
        <v>5</v>
      </c>
      <c r="C67" s="148" t="s">
        <v>258</v>
      </c>
      <c r="D67" s="150" t="s">
        <v>5</v>
      </c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2"/>
    </row>
    <row r="68" spans="1:22" ht="15" thickBot="1" x14ac:dyDescent="0.4">
      <c r="A68" t="s">
        <v>261</v>
      </c>
      <c r="C68" s="149"/>
      <c r="D68" s="73" t="s">
        <v>7</v>
      </c>
      <c r="E68" s="74" t="s">
        <v>8</v>
      </c>
      <c r="F68" s="75" t="s">
        <v>9</v>
      </c>
      <c r="G68" s="75" t="s">
        <v>10</v>
      </c>
      <c r="H68" s="75" t="s">
        <v>11</v>
      </c>
      <c r="I68" s="75" t="s">
        <v>12</v>
      </c>
      <c r="J68" s="75" t="s">
        <v>13</v>
      </c>
      <c r="K68" s="75" t="s">
        <v>14</v>
      </c>
      <c r="L68" s="75" t="s">
        <v>15</v>
      </c>
      <c r="M68" s="75" t="s">
        <v>16</v>
      </c>
      <c r="N68" s="75" t="s">
        <v>17</v>
      </c>
      <c r="O68" s="75" t="s">
        <v>18</v>
      </c>
      <c r="P68" s="75" t="s">
        <v>19</v>
      </c>
      <c r="Q68" s="75" t="s">
        <v>20</v>
      </c>
      <c r="R68" s="75" t="s">
        <v>21</v>
      </c>
      <c r="S68" s="75" t="s">
        <v>22</v>
      </c>
      <c r="T68" s="75" t="s">
        <v>23</v>
      </c>
      <c r="U68" s="75">
        <v>7</v>
      </c>
      <c r="V68" s="75">
        <v>8</v>
      </c>
    </row>
    <row r="69" spans="1:22" ht="15" thickBot="1" x14ac:dyDescent="0.4">
      <c r="A69" s="87">
        <f>+$A$67/AVERAGE(D69:V69)</f>
        <v>4.9318624269954571E-2</v>
      </c>
      <c r="B69" s="67" t="s">
        <v>241</v>
      </c>
      <c r="C69" s="76" t="s">
        <v>242</v>
      </c>
      <c r="D69" s="84">
        <f>(+'IECC-credit-tables-PC'!E74)*1.25</f>
        <v>81.25</v>
      </c>
      <c r="E69" s="84">
        <f>(+'IECC-credit-tables-PC'!F74)*1.25</f>
        <v>82.5</v>
      </c>
      <c r="F69" s="84">
        <f>(+'IECC-credit-tables-PC'!G74)*1.25</f>
        <v>83.75</v>
      </c>
      <c r="G69" s="84">
        <f>(+'IECC-credit-tables-PC'!H74)*1.25</f>
        <v>96.25</v>
      </c>
      <c r="H69" s="84">
        <f>(+'IECC-credit-tables-PC'!I74)*1.25</f>
        <v>100</v>
      </c>
      <c r="I69" s="84">
        <f>(+'IECC-credit-tables-PC'!J74)*1.25</f>
        <v>107.5</v>
      </c>
      <c r="J69" s="84">
        <f>(+'IECC-credit-tables-PC'!K74)*1.25</f>
        <v>100</v>
      </c>
      <c r="K69" s="84">
        <f>(+'IECC-credit-tables-PC'!L74)*1.25</f>
        <v>101.25</v>
      </c>
      <c r="L69" s="84">
        <f>(+'IECC-credit-tables-PC'!M74)*1.25</f>
        <v>112.5</v>
      </c>
      <c r="M69" s="84">
        <f>(+'IECC-credit-tables-PC'!N74)*1.25</f>
        <v>107.5</v>
      </c>
      <c r="N69" s="84">
        <f>(+'IECC-credit-tables-PC'!O74)*1.25</f>
        <v>112.5</v>
      </c>
      <c r="O69" s="84">
        <f>(+'IECC-credit-tables-PC'!P74)*1.25</f>
        <v>112.5</v>
      </c>
      <c r="P69" s="84">
        <f>(+'IECC-credit-tables-PC'!Q74)*1.25</f>
        <v>107.5</v>
      </c>
      <c r="Q69" s="84">
        <f>(+'IECC-credit-tables-PC'!R74)*1.25</f>
        <v>112.5</v>
      </c>
      <c r="R69" s="84">
        <f>(+'IECC-credit-tables-PC'!S74)*1.25</f>
        <v>112.5</v>
      </c>
      <c r="S69" s="84">
        <f>(+'IECC-credit-tables-PC'!T74)*1.25</f>
        <v>87.5</v>
      </c>
      <c r="T69" s="84">
        <f>(+'IECC-credit-tables-PC'!U74)*1.25</f>
        <v>111.25</v>
      </c>
      <c r="U69" s="84">
        <f>(+'IECC-credit-tables-PC'!V74)*1.25</f>
        <v>100</v>
      </c>
      <c r="V69" s="84">
        <f>(+'IECC-credit-tables-PC'!W74)*1.25</f>
        <v>97.5</v>
      </c>
    </row>
    <row r="70" spans="1:22" ht="15" thickBot="1" x14ac:dyDescent="0.4">
      <c r="A70" s="87">
        <f t="shared" ref="A70:A77" si="0">+$A$67/AVERAGE(D70:V70)</f>
        <v>9.9868593955321938E-2</v>
      </c>
      <c r="B70" s="67" t="s">
        <v>191</v>
      </c>
      <c r="C70" s="77" t="s">
        <v>243</v>
      </c>
      <c r="D70" s="84">
        <f>(+'IECC-credit-tables-PC'!E75)*1.25</f>
        <v>53.75</v>
      </c>
      <c r="E70" s="84">
        <f>(+'IECC-credit-tables-PC'!F75)*1.25</f>
        <v>52.5</v>
      </c>
      <c r="F70" s="84">
        <f>(+'IECC-credit-tables-PC'!G75)*1.25</f>
        <v>47.5</v>
      </c>
      <c r="G70" s="84">
        <f>(+'IECC-credit-tables-PC'!H75)*1.25</f>
        <v>46.25</v>
      </c>
      <c r="H70" s="84">
        <f>(+'IECC-credit-tables-PC'!I75)*1.25</f>
        <v>45</v>
      </c>
      <c r="I70" s="84">
        <f>(+'IECC-credit-tables-PC'!J75)*1.25</f>
        <v>47.5</v>
      </c>
      <c r="J70" s="84">
        <f>(+'IECC-credit-tables-PC'!K75)*1.25</f>
        <v>40</v>
      </c>
      <c r="K70" s="84">
        <f>(+'IECC-credit-tables-PC'!L75)*1.25</f>
        <v>40</v>
      </c>
      <c r="L70" s="84">
        <f>(+'IECC-credit-tables-PC'!M75)*1.25</f>
        <v>37.5</v>
      </c>
      <c r="M70" s="84">
        <f>(+'IECC-credit-tables-PC'!N75)*1.25</f>
        <v>45</v>
      </c>
      <c r="N70" s="84">
        <f>(+'IECC-credit-tables-PC'!O75)*1.25</f>
        <v>45</v>
      </c>
      <c r="O70" s="84">
        <f>(+'IECC-credit-tables-PC'!P75)*1.25</f>
        <v>43.75</v>
      </c>
      <c r="P70" s="84">
        <f>(+'IECC-credit-tables-PC'!Q75)*1.25</f>
        <v>53.75</v>
      </c>
      <c r="Q70" s="84">
        <f>(+'IECC-credit-tables-PC'!R75)*1.25</f>
        <v>53.75</v>
      </c>
      <c r="R70" s="84">
        <f>(+'IECC-credit-tables-PC'!S75)*1.25</f>
        <v>55</v>
      </c>
      <c r="S70" s="84">
        <f>(+'IECC-credit-tables-PC'!T75)*1.25</f>
        <v>57.5</v>
      </c>
      <c r="T70" s="84">
        <f>(+'IECC-credit-tables-PC'!U75)*1.25</f>
        <v>58.75</v>
      </c>
      <c r="U70" s="84">
        <f>(+'IECC-credit-tables-PC'!V75)*1.25</f>
        <v>62.5</v>
      </c>
      <c r="V70" s="84">
        <f>(+'IECC-credit-tables-PC'!W75)*1.25</f>
        <v>66.25</v>
      </c>
    </row>
    <row r="71" spans="1:22" ht="15" thickBot="1" x14ac:dyDescent="0.4">
      <c r="A71" s="87">
        <f t="shared" si="0"/>
        <v>5.0904219691895514E-2</v>
      </c>
      <c r="B71" s="67" t="s">
        <v>193</v>
      </c>
      <c r="C71" s="77" t="s">
        <v>244</v>
      </c>
      <c r="D71" s="84">
        <f>(+'IECC-credit-tables-PC'!E76)*1.25</f>
        <v>78.75</v>
      </c>
      <c r="E71" s="84">
        <f>(+'IECC-credit-tables-PC'!F76)*1.25</f>
        <v>77.5</v>
      </c>
      <c r="F71" s="84">
        <f>(+'IECC-credit-tables-PC'!G76)*1.25</f>
        <v>82.5</v>
      </c>
      <c r="G71" s="84">
        <f>(+'IECC-credit-tables-PC'!H76)*1.25</f>
        <v>81.25</v>
      </c>
      <c r="H71" s="84">
        <f>(+'IECC-credit-tables-PC'!I76)*1.25</f>
        <v>87.5</v>
      </c>
      <c r="I71" s="84">
        <f>(+'IECC-credit-tables-PC'!J76)*1.25</f>
        <v>88.75</v>
      </c>
      <c r="J71" s="84">
        <f>(+'IECC-credit-tables-PC'!K76)*1.25</f>
        <v>96.25</v>
      </c>
      <c r="K71" s="84">
        <f>(+'IECC-credit-tables-PC'!L76)*1.25</f>
        <v>100</v>
      </c>
      <c r="L71" s="84">
        <f>(+'IECC-credit-tables-PC'!M76)*1.25</f>
        <v>105</v>
      </c>
      <c r="M71" s="84">
        <f>(+'IECC-credit-tables-PC'!N76)*1.25</f>
        <v>101.25</v>
      </c>
      <c r="N71" s="84">
        <f>(+'IECC-credit-tables-PC'!O76)*1.25</f>
        <v>103.75</v>
      </c>
      <c r="O71" s="84">
        <f>(+'IECC-credit-tables-PC'!P76)*1.25</f>
        <v>110</v>
      </c>
      <c r="P71" s="84">
        <f>(+'IECC-credit-tables-PC'!Q76)*1.25</f>
        <v>106.25</v>
      </c>
      <c r="Q71" s="84">
        <f>(+'IECC-credit-tables-PC'!R76)*1.25</f>
        <v>107.5</v>
      </c>
      <c r="R71" s="84">
        <f>(+'IECC-credit-tables-PC'!S76)*1.25</f>
        <v>112.5</v>
      </c>
      <c r="S71" s="84">
        <f>(+'IECC-credit-tables-PC'!T76)*1.25</f>
        <v>103.75</v>
      </c>
      <c r="T71" s="84">
        <f>(+'IECC-credit-tables-PC'!U76)*1.25</f>
        <v>108.75</v>
      </c>
      <c r="U71" s="84">
        <f>(+'IECC-credit-tables-PC'!V76)*1.25</f>
        <v>108.75</v>
      </c>
      <c r="V71" s="84">
        <f>(+'IECC-credit-tables-PC'!W76)*1.25</f>
        <v>106.25</v>
      </c>
    </row>
    <row r="72" spans="1:22" ht="15" thickBot="1" x14ac:dyDescent="0.4">
      <c r="A72" s="87">
        <f t="shared" si="0"/>
        <v>5.8103975535168197E-2</v>
      </c>
      <c r="B72" s="67" t="s">
        <v>194</v>
      </c>
      <c r="C72" s="77" t="s">
        <v>245</v>
      </c>
      <c r="D72" s="84">
        <f>(+'IECC-credit-tables-PC'!E77)*1.25</f>
        <v>77.5</v>
      </c>
      <c r="E72" s="84">
        <f>(+'IECC-credit-tables-PC'!F77)*1.25</f>
        <v>77.5</v>
      </c>
      <c r="F72" s="84">
        <f>(+'IECC-credit-tables-PC'!G77)*1.25</f>
        <v>80</v>
      </c>
      <c r="G72" s="84">
        <f>(+'IECC-credit-tables-PC'!H77)*1.25</f>
        <v>82.5</v>
      </c>
      <c r="H72" s="84">
        <f>(+'IECC-credit-tables-PC'!I77)*1.25</f>
        <v>82.5</v>
      </c>
      <c r="I72" s="84">
        <f>(+'IECC-credit-tables-PC'!J77)*1.25</f>
        <v>81.25</v>
      </c>
      <c r="J72" s="84">
        <f>(+'IECC-credit-tables-PC'!K77)*1.25</f>
        <v>80</v>
      </c>
      <c r="K72" s="84">
        <f>(+'IECC-credit-tables-PC'!L77)*1.25</f>
        <v>80</v>
      </c>
      <c r="L72" s="84">
        <f>(+'IECC-credit-tables-PC'!M77)*1.25</f>
        <v>85</v>
      </c>
      <c r="M72" s="84">
        <f>(+'IECC-credit-tables-PC'!N77)*1.25</f>
        <v>87.5</v>
      </c>
      <c r="N72" s="84">
        <f>(+'IECC-credit-tables-PC'!O77)*1.25</f>
        <v>90</v>
      </c>
      <c r="O72" s="84">
        <f>(+'IECC-credit-tables-PC'!P77)*1.25</f>
        <v>92.5</v>
      </c>
      <c r="P72" s="84">
        <f>(+'IECC-credit-tables-PC'!Q77)*1.25</f>
        <v>88.75</v>
      </c>
      <c r="Q72" s="84">
        <f>(+'IECC-credit-tables-PC'!R77)*1.25</f>
        <v>91.25</v>
      </c>
      <c r="R72" s="84">
        <f>(+'IECC-credit-tables-PC'!S77)*1.25</f>
        <v>96.25</v>
      </c>
      <c r="S72" s="84">
        <f>(+'IECC-credit-tables-PC'!T77)*1.25</f>
        <v>88.75</v>
      </c>
      <c r="T72" s="84">
        <f>(+'IECC-credit-tables-PC'!U77)*1.25</f>
        <v>92.5</v>
      </c>
      <c r="U72" s="84">
        <f>(+'IECC-credit-tables-PC'!V77)*1.25</f>
        <v>92.5</v>
      </c>
      <c r="V72" s="84">
        <f>(+'IECC-credit-tables-PC'!W77)*1.25</f>
        <v>88.75</v>
      </c>
    </row>
    <row r="73" spans="1:22" ht="15" thickBot="1" x14ac:dyDescent="0.4">
      <c r="A73" s="87">
        <f t="shared" si="0"/>
        <v>5.7057057057057055E-2</v>
      </c>
      <c r="B73" s="67" t="s">
        <v>195</v>
      </c>
      <c r="C73" s="77" t="s">
        <v>246</v>
      </c>
      <c r="D73" s="84">
        <f>(+'IECC-credit-tables-PC'!E78)*1.25</f>
        <v>87.5</v>
      </c>
      <c r="E73" s="84">
        <f>(+'IECC-credit-tables-PC'!F78)*1.25</f>
        <v>87.5</v>
      </c>
      <c r="F73" s="84">
        <f>(+'IECC-credit-tables-PC'!G78)*1.25</f>
        <v>90</v>
      </c>
      <c r="G73" s="84">
        <f>(+'IECC-credit-tables-PC'!H78)*1.25</f>
        <v>90</v>
      </c>
      <c r="H73" s="84">
        <f>(+'IECC-credit-tables-PC'!I78)*1.25</f>
        <v>93.75</v>
      </c>
      <c r="I73" s="84">
        <f>(+'IECC-credit-tables-PC'!J78)*1.25</f>
        <v>93.75</v>
      </c>
      <c r="J73" s="84">
        <f>(+'IECC-credit-tables-PC'!K78)*1.25</f>
        <v>87.5</v>
      </c>
      <c r="K73" s="84">
        <f>(+'IECC-credit-tables-PC'!L78)*1.25</f>
        <v>91.25</v>
      </c>
      <c r="L73" s="84">
        <f>(+'IECC-credit-tables-PC'!M78)*1.25</f>
        <v>102.5</v>
      </c>
      <c r="M73" s="84">
        <f>(+'IECC-credit-tables-PC'!N78)*1.25</f>
        <v>86.25</v>
      </c>
      <c r="N73" s="84">
        <f>(+'IECC-credit-tables-PC'!O78)*1.25</f>
        <v>92.5</v>
      </c>
      <c r="O73" s="84">
        <f>(+'IECC-credit-tables-PC'!P78)*1.25</f>
        <v>97.5</v>
      </c>
      <c r="P73" s="84">
        <f>(+'IECC-credit-tables-PC'!Q78)*1.25</f>
        <v>83.75</v>
      </c>
      <c r="Q73" s="84">
        <f>(+'IECC-credit-tables-PC'!R78)*1.25</f>
        <v>90</v>
      </c>
      <c r="R73" s="84">
        <f>(+'IECC-credit-tables-PC'!S78)*1.25</f>
        <v>97.5</v>
      </c>
      <c r="S73" s="84">
        <f>(+'IECC-credit-tables-PC'!T78)*1.25</f>
        <v>75</v>
      </c>
      <c r="T73" s="84">
        <f>(+'IECC-credit-tables-PC'!U78)*1.25</f>
        <v>83.75</v>
      </c>
      <c r="U73" s="84">
        <f>(+'IECC-credit-tables-PC'!V78)*1.25</f>
        <v>71.25</v>
      </c>
      <c r="V73" s="84">
        <f>(+'IECC-credit-tables-PC'!W78)*1.25</f>
        <v>63.75</v>
      </c>
    </row>
    <row r="74" spans="1:22" ht="15" thickBot="1" x14ac:dyDescent="0.4">
      <c r="A74" s="87">
        <f t="shared" si="0"/>
        <v>5.4636951833213522E-2</v>
      </c>
      <c r="B74" s="67" t="s">
        <v>196</v>
      </c>
      <c r="C74" s="77" t="s">
        <v>247</v>
      </c>
      <c r="D74" s="84">
        <f>(+'IECC-credit-tables-PC'!E79)*1.25</f>
        <v>100</v>
      </c>
      <c r="E74" s="84">
        <f>(+'IECC-credit-tables-PC'!F79)*1.25</f>
        <v>98.75</v>
      </c>
      <c r="F74" s="84">
        <f>(+'IECC-credit-tables-PC'!G79)*1.25</f>
        <v>103.75</v>
      </c>
      <c r="G74" s="84">
        <f>(+'IECC-credit-tables-PC'!H79)*1.25</f>
        <v>98.75</v>
      </c>
      <c r="H74" s="84">
        <f>(+'IECC-credit-tables-PC'!I79)*1.25</f>
        <v>101.25</v>
      </c>
      <c r="I74" s="84">
        <f>(+'IECC-credit-tables-PC'!J79)*1.25</f>
        <v>105</v>
      </c>
      <c r="J74" s="84">
        <f>(+'IECC-credit-tables-PC'!K79)*1.25</f>
        <v>83.75</v>
      </c>
      <c r="K74" s="84">
        <f>(+'IECC-credit-tables-PC'!L79)*1.25</f>
        <v>92.5</v>
      </c>
      <c r="L74" s="84">
        <f>(+'IECC-credit-tables-PC'!M79)*1.25</f>
        <v>108.75</v>
      </c>
      <c r="M74" s="84">
        <f>(+'IECC-credit-tables-PC'!N79)*1.25</f>
        <v>100</v>
      </c>
      <c r="N74" s="84">
        <f>(+'IECC-credit-tables-PC'!O79)*1.25</f>
        <v>82.5</v>
      </c>
      <c r="O74" s="84">
        <f>(+'IECC-credit-tables-PC'!P79)*1.25</f>
        <v>81.25</v>
      </c>
      <c r="P74" s="84">
        <f>(+'IECC-credit-tables-PC'!Q79)*1.25</f>
        <v>98.75</v>
      </c>
      <c r="Q74" s="84">
        <f>(+'IECC-credit-tables-PC'!R79)*1.25</f>
        <v>77.5</v>
      </c>
      <c r="R74" s="84">
        <f>(+'IECC-credit-tables-PC'!S79)*1.25</f>
        <v>62.5</v>
      </c>
      <c r="S74" s="84">
        <f>(+'IECC-credit-tables-PC'!T79)*1.25</f>
        <v>93.75</v>
      </c>
      <c r="T74" s="84">
        <f>(+'IECC-credit-tables-PC'!U79)*1.25</f>
        <v>83.75</v>
      </c>
      <c r="U74" s="84">
        <f>(+'IECC-credit-tables-PC'!V79)*1.25</f>
        <v>93.75</v>
      </c>
      <c r="V74" s="84">
        <f>(+'IECC-credit-tables-PC'!W79)*1.25</f>
        <v>72.5</v>
      </c>
    </row>
    <row r="75" spans="1:22" ht="15" thickBot="1" x14ac:dyDescent="0.4">
      <c r="A75" s="87">
        <f t="shared" si="0"/>
        <v>6.5460809646856161E-2</v>
      </c>
      <c r="B75" s="67" t="s">
        <v>197</v>
      </c>
      <c r="C75" s="77" t="s">
        <v>250</v>
      </c>
      <c r="D75" s="84">
        <f>(+'IECC-credit-tables-PC'!E80)*1.25</f>
        <v>70</v>
      </c>
      <c r="E75" s="84">
        <f>(+'IECC-credit-tables-PC'!F80)*1.25</f>
        <v>71.25</v>
      </c>
      <c r="F75" s="84">
        <f>(+'IECC-credit-tables-PC'!G80)*1.25</f>
        <v>68.75</v>
      </c>
      <c r="G75" s="84">
        <f>(+'IECC-credit-tables-PC'!H80)*1.25</f>
        <v>72.5</v>
      </c>
      <c r="H75" s="84">
        <f>(+'IECC-credit-tables-PC'!I80)*1.25</f>
        <v>72.5</v>
      </c>
      <c r="I75" s="84">
        <f>(+'IECC-credit-tables-PC'!J80)*1.25</f>
        <v>71.25</v>
      </c>
      <c r="J75" s="84">
        <f>(+'IECC-credit-tables-PC'!K80)*1.25</f>
        <v>73.75</v>
      </c>
      <c r="K75" s="84">
        <f>(+'IECC-credit-tables-PC'!L80)*1.25</f>
        <v>77.5</v>
      </c>
      <c r="L75" s="84">
        <f>(+'IECC-credit-tables-PC'!M80)*1.25</f>
        <v>73.75</v>
      </c>
      <c r="M75" s="84">
        <f>(+'IECC-credit-tables-PC'!N80)*1.25</f>
        <v>76.25</v>
      </c>
      <c r="N75" s="84">
        <f>(+'IECC-credit-tables-PC'!O80)*1.25</f>
        <v>82.5</v>
      </c>
      <c r="O75" s="84">
        <f>(+'IECC-credit-tables-PC'!P80)*1.25</f>
        <v>77.5</v>
      </c>
      <c r="P75" s="84">
        <f>(+'IECC-credit-tables-PC'!Q80)*1.25</f>
        <v>80</v>
      </c>
      <c r="Q75" s="84">
        <f>(+'IECC-credit-tables-PC'!R80)*1.25</f>
        <v>83.75</v>
      </c>
      <c r="R75" s="84">
        <f>(+'IECC-credit-tables-PC'!S80)*1.25</f>
        <v>83.75</v>
      </c>
      <c r="S75" s="84">
        <f>(+'IECC-credit-tables-PC'!T80)*1.25</f>
        <v>81.25</v>
      </c>
      <c r="T75" s="84">
        <f>(+'IECC-credit-tables-PC'!U80)*1.25</f>
        <v>83.75</v>
      </c>
      <c r="U75" s="84">
        <f>(+'IECC-credit-tables-PC'!V80)*1.25</f>
        <v>78.75</v>
      </c>
      <c r="V75" s="84">
        <f>(+'IECC-credit-tables-PC'!W80)*1.25</f>
        <v>72.5</v>
      </c>
    </row>
    <row r="76" spans="1:22" ht="15" thickBot="1" x14ac:dyDescent="0.4">
      <c r="A76" s="87">
        <f t="shared" si="0"/>
        <v>5.637982195845697E-2</v>
      </c>
      <c r="B76" s="70" t="s">
        <v>249</v>
      </c>
      <c r="C76" s="77" t="s">
        <v>251</v>
      </c>
      <c r="D76" s="84">
        <f>(+'IECC-credit-tables-PC'!E81)*1.25</f>
        <v>76.25</v>
      </c>
      <c r="E76" s="84">
        <f>(+'IECC-credit-tables-PC'!F81)*1.25</f>
        <v>75</v>
      </c>
      <c r="F76" s="84">
        <f>(+'IECC-credit-tables-PC'!G81)*1.25</f>
        <v>76.25</v>
      </c>
      <c r="G76" s="84">
        <f>(+'IECC-credit-tables-PC'!H81)*1.25</f>
        <v>75</v>
      </c>
      <c r="H76" s="84">
        <f>(+'IECC-credit-tables-PC'!I81)*1.25</f>
        <v>72.5</v>
      </c>
      <c r="I76" s="84">
        <f>(+'IECC-credit-tables-PC'!J81)*1.25</f>
        <v>71.25</v>
      </c>
      <c r="J76" s="84">
        <f>(+'IECC-credit-tables-PC'!K81)*1.25</f>
        <v>55</v>
      </c>
      <c r="K76" s="84">
        <f>(+'IECC-credit-tables-PC'!L81)*1.25</f>
        <v>67.5</v>
      </c>
      <c r="L76" s="84">
        <f>(+'IECC-credit-tables-PC'!M81)*1.25</f>
        <v>77.5</v>
      </c>
      <c r="M76" s="84">
        <f>(+'IECC-credit-tables-PC'!N81)*1.25</f>
        <v>106.25</v>
      </c>
      <c r="N76" s="84">
        <f>(+'IECC-credit-tables-PC'!O81)*1.25</f>
        <v>85</v>
      </c>
      <c r="O76" s="84">
        <f>(+'IECC-credit-tables-PC'!P81)*1.25</f>
        <v>93.75</v>
      </c>
      <c r="P76" s="84">
        <f>(+'IECC-credit-tables-PC'!Q81)*1.25</f>
        <v>112.5</v>
      </c>
      <c r="Q76" s="84">
        <f>(+'IECC-credit-tables-PC'!R81)*1.25</f>
        <v>102.5</v>
      </c>
      <c r="R76" s="84">
        <f>(+'IECC-credit-tables-PC'!S81)*1.25</f>
        <v>90</v>
      </c>
      <c r="S76" s="84">
        <f>(+'IECC-credit-tables-PC'!T81)*1.25</f>
        <v>112.5</v>
      </c>
      <c r="T76" s="84">
        <f>(+'IECC-credit-tables-PC'!U81)*1.25</f>
        <v>111.25</v>
      </c>
      <c r="U76" s="84">
        <f>(+'IECC-credit-tables-PC'!V81)*1.25</f>
        <v>112.5</v>
      </c>
      <c r="V76" s="84">
        <f>(+'IECC-credit-tables-PC'!W81)*1.25</f>
        <v>112.5</v>
      </c>
    </row>
    <row r="77" spans="1:22" ht="15" thickBot="1" x14ac:dyDescent="0.4">
      <c r="A77" s="87">
        <f t="shared" si="0"/>
        <v>0.11782945736434108</v>
      </c>
      <c r="B77" s="70" t="s">
        <v>185</v>
      </c>
      <c r="C77" s="77" t="s">
        <v>185</v>
      </c>
      <c r="D77" s="84">
        <f>(+'IECC-credit-tables-PC'!E82)*1.25</f>
        <v>38.75</v>
      </c>
      <c r="E77" s="84">
        <f>(+'IECC-credit-tables-PC'!F82)*1.25</f>
        <v>38.75</v>
      </c>
      <c r="F77" s="84">
        <f>(+'IECC-credit-tables-PC'!G82)*1.25</f>
        <v>38.75</v>
      </c>
      <c r="G77" s="84">
        <f>(+'IECC-credit-tables-PC'!H82)*1.25</f>
        <v>40</v>
      </c>
      <c r="H77" s="84">
        <f>(+'IECC-credit-tables-PC'!I82)*1.25</f>
        <v>40</v>
      </c>
      <c r="I77" s="84">
        <f>(+'IECC-credit-tables-PC'!J82)*1.25</f>
        <v>41.25</v>
      </c>
      <c r="J77" s="84">
        <f>(+'IECC-credit-tables-PC'!K82)*1.25</f>
        <v>37.5</v>
      </c>
      <c r="K77" s="84">
        <f>(+'IECC-credit-tables-PC'!L82)*1.25</f>
        <v>40</v>
      </c>
      <c r="L77" s="84">
        <f>(+'IECC-credit-tables-PC'!M82)*1.25</f>
        <v>45</v>
      </c>
      <c r="M77" s="84">
        <f>(+'IECC-credit-tables-PC'!N82)*1.25</f>
        <v>43.75</v>
      </c>
      <c r="N77" s="84">
        <f>(+'IECC-credit-tables-PC'!O82)*1.25</f>
        <v>43.75</v>
      </c>
      <c r="O77" s="84">
        <f>(+'IECC-credit-tables-PC'!P82)*1.25</f>
        <v>43.75</v>
      </c>
      <c r="P77" s="84">
        <f>(+'IECC-credit-tables-PC'!Q82)*1.25</f>
        <v>46.25</v>
      </c>
      <c r="Q77" s="84">
        <f>(+'IECC-credit-tables-PC'!R82)*1.25</f>
        <v>45</v>
      </c>
      <c r="R77" s="84">
        <f>(+'IECC-credit-tables-PC'!S82)*1.25</f>
        <v>45</v>
      </c>
      <c r="S77" s="84">
        <f>(+'IECC-credit-tables-PC'!T82)*1.25</f>
        <v>45</v>
      </c>
      <c r="T77" s="84">
        <f>(+'IECC-credit-tables-PC'!U82)*1.25</f>
        <v>46.25</v>
      </c>
      <c r="U77" s="84">
        <f>(+'IECC-credit-tables-PC'!V82)*1.25</f>
        <v>45</v>
      </c>
      <c r="V77" s="84">
        <f>(+'IECC-credit-tables-PC'!W82)*1.25</f>
        <v>42.5</v>
      </c>
    </row>
    <row r="78" spans="1:22" x14ac:dyDescent="0.35">
      <c r="A78" s="89">
        <f>AVERAGE(A69:A77)</f>
        <v>6.7728834590251669E-2</v>
      </c>
    </row>
    <row r="81" spans="1:25" ht="16.5" thickBot="1" x14ac:dyDescent="0.45">
      <c r="B81" s="102" t="s">
        <v>356</v>
      </c>
    </row>
    <row r="82" spans="1:25" x14ac:dyDescent="0.35">
      <c r="B82" s="62" t="s">
        <v>240</v>
      </c>
      <c r="C82" s="63"/>
      <c r="D82" s="64" t="s">
        <v>7</v>
      </c>
      <c r="E82" s="64" t="s">
        <v>8</v>
      </c>
      <c r="F82" s="65" t="s">
        <v>9</v>
      </c>
      <c r="G82" s="65" t="s">
        <v>10</v>
      </c>
      <c r="H82" s="65" t="s">
        <v>11</v>
      </c>
      <c r="I82" s="65" t="s">
        <v>12</v>
      </c>
      <c r="J82" s="65" t="s">
        <v>13</v>
      </c>
      <c r="K82" s="65" t="s">
        <v>14</v>
      </c>
      <c r="L82" s="65" t="s">
        <v>15</v>
      </c>
      <c r="M82" s="65" t="s">
        <v>16</v>
      </c>
      <c r="N82" s="65" t="s">
        <v>17</v>
      </c>
      <c r="O82" s="65" t="s">
        <v>18</v>
      </c>
      <c r="P82" s="65" t="s">
        <v>19</v>
      </c>
      <c r="Q82" s="65" t="s">
        <v>20</v>
      </c>
      <c r="R82" s="65" t="s">
        <v>21</v>
      </c>
      <c r="S82" s="65" t="s">
        <v>22</v>
      </c>
      <c r="T82" s="65" t="s">
        <v>23</v>
      </c>
      <c r="U82" s="65">
        <v>7</v>
      </c>
      <c r="V82" s="66">
        <v>8</v>
      </c>
    </row>
    <row r="83" spans="1:25" x14ac:dyDescent="0.35">
      <c r="A83" s="87"/>
      <c r="B83" s="67" t="s">
        <v>241</v>
      </c>
      <c r="C83" s="68" t="s">
        <v>242</v>
      </c>
      <c r="D83" s="83">
        <f>ROUNDUP((D69-D55),0)</f>
        <v>10</v>
      </c>
      <c r="E83" s="83">
        <f t="shared" ref="E83:V91" si="1">ROUNDUP((E69-E55),0)</f>
        <v>16</v>
      </c>
      <c r="F83" s="83">
        <f t="shared" si="1"/>
        <v>16</v>
      </c>
      <c r="G83" s="83">
        <f t="shared" si="1"/>
        <v>16</v>
      </c>
      <c r="H83" s="83">
        <f t="shared" si="1"/>
        <v>18</v>
      </c>
      <c r="I83" s="83">
        <f t="shared" si="1"/>
        <v>4</v>
      </c>
      <c r="J83" s="83">
        <f t="shared" si="1"/>
        <v>3</v>
      </c>
      <c r="K83" s="83">
        <f t="shared" si="1"/>
        <v>22</v>
      </c>
      <c r="L83" s="83">
        <f t="shared" si="1"/>
        <v>17</v>
      </c>
      <c r="M83" s="83">
        <f t="shared" si="1"/>
        <v>-13</v>
      </c>
      <c r="N83" s="83">
        <f t="shared" si="1"/>
        <v>20</v>
      </c>
      <c r="O83" s="83">
        <f t="shared" si="1"/>
        <v>16</v>
      </c>
      <c r="P83" s="83">
        <f t="shared" si="1"/>
        <v>-23</v>
      </c>
      <c r="Q83" s="83">
        <f t="shared" si="1"/>
        <v>-9</v>
      </c>
      <c r="R83" s="83">
        <f t="shared" si="1"/>
        <v>17</v>
      </c>
      <c r="S83" s="83">
        <f t="shared" si="1"/>
        <v>-57</v>
      </c>
      <c r="T83" s="83">
        <f t="shared" si="1"/>
        <v>-30</v>
      </c>
      <c r="U83" s="83">
        <f t="shared" si="1"/>
        <v>-25</v>
      </c>
      <c r="V83" s="83">
        <f t="shared" si="1"/>
        <v>-41</v>
      </c>
    </row>
    <row r="84" spans="1:25" x14ac:dyDescent="0.35">
      <c r="A84" s="87"/>
      <c r="B84" s="67" t="s">
        <v>191</v>
      </c>
      <c r="C84" s="68" t="s">
        <v>243</v>
      </c>
      <c r="D84" s="83">
        <f t="shared" ref="D84:S91" si="2">ROUNDUP((D70-D56),0)</f>
        <v>25</v>
      </c>
      <c r="E84" s="83">
        <f t="shared" si="2"/>
        <v>23</v>
      </c>
      <c r="F84" s="83">
        <f t="shared" si="2"/>
        <v>19</v>
      </c>
      <c r="G84" s="83">
        <f t="shared" si="2"/>
        <v>16</v>
      </c>
      <c r="H84" s="83">
        <f t="shared" si="2"/>
        <v>13</v>
      </c>
      <c r="I84" s="83">
        <f t="shared" si="2"/>
        <v>11</v>
      </c>
      <c r="J84" s="83">
        <f t="shared" si="2"/>
        <v>1</v>
      </c>
      <c r="K84" s="83">
        <f t="shared" si="2"/>
        <v>8</v>
      </c>
      <c r="L84" s="83">
        <f t="shared" si="2"/>
        <v>4</v>
      </c>
      <c r="M84" s="83">
        <f t="shared" si="2"/>
        <v>6</v>
      </c>
      <c r="N84" s="83">
        <f t="shared" si="2"/>
        <v>12</v>
      </c>
      <c r="O84" s="83">
        <f t="shared" si="2"/>
        <v>8</v>
      </c>
      <c r="P84" s="83">
        <f t="shared" si="2"/>
        <v>15</v>
      </c>
      <c r="Q84" s="83">
        <f t="shared" si="2"/>
        <v>24</v>
      </c>
      <c r="R84" s="83">
        <f t="shared" si="2"/>
        <v>27</v>
      </c>
      <c r="S84" s="83">
        <f t="shared" si="2"/>
        <v>19</v>
      </c>
      <c r="T84" s="83">
        <f t="shared" si="1"/>
        <v>24</v>
      </c>
      <c r="U84" s="83">
        <f t="shared" si="1"/>
        <v>20</v>
      </c>
      <c r="V84" s="83">
        <f t="shared" si="1"/>
        <v>37</v>
      </c>
    </row>
    <row r="85" spans="1:25" x14ac:dyDescent="0.35">
      <c r="A85" s="87"/>
      <c r="B85" s="67" t="s">
        <v>193</v>
      </c>
      <c r="C85" s="68" t="s">
        <v>244</v>
      </c>
      <c r="D85" s="83">
        <f t="shared" si="2"/>
        <v>21</v>
      </c>
      <c r="E85" s="83">
        <f t="shared" si="1"/>
        <v>18</v>
      </c>
      <c r="F85" s="83">
        <f t="shared" si="1"/>
        <v>23</v>
      </c>
      <c r="G85" s="83">
        <f t="shared" si="1"/>
        <v>18</v>
      </c>
      <c r="H85" s="83">
        <f t="shared" si="1"/>
        <v>34</v>
      </c>
      <c r="I85" s="83">
        <f t="shared" si="1"/>
        <v>21</v>
      </c>
      <c r="J85" s="83">
        <f t="shared" si="1"/>
        <v>30</v>
      </c>
      <c r="K85" s="83">
        <f t="shared" si="1"/>
        <v>38</v>
      </c>
      <c r="L85" s="83">
        <f t="shared" si="1"/>
        <v>39</v>
      </c>
      <c r="M85" s="83">
        <f t="shared" si="1"/>
        <v>22</v>
      </c>
      <c r="N85" s="83">
        <f t="shared" si="1"/>
        <v>39</v>
      </c>
      <c r="O85" s="83">
        <f t="shared" si="1"/>
        <v>40</v>
      </c>
      <c r="P85" s="83">
        <f t="shared" si="1"/>
        <v>15</v>
      </c>
      <c r="Q85" s="83">
        <f t="shared" si="1"/>
        <v>35</v>
      </c>
      <c r="R85" s="83">
        <f t="shared" si="1"/>
        <v>39</v>
      </c>
      <c r="S85" s="83">
        <f t="shared" si="1"/>
        <v>2</v>
      </c>
      <c r="T85" s="83">
        <f t="shared" si="1"/>
        <v>22</v>
      </c>
      <c r="U85" s="83">
        <f t="shared" si="1"/>
        <v>13</v>
      </c>
      <c r="V85" s="83">
        <f t="shared" si="1"/>
        <v>20</v>
      </c>
    </row>
    <row r="86" spans="1:25" x14ac:dyDescent="0.35">
      <c r="A86" s="87"/>
      <c r="B86" s="67" t="s">
        <v>194</v>
      </c>
      <c r="C86" s="68" t="s">
        <v>245</v>
      </c>
      <c r="D86" s="83">
        <f t="shared" si="2"/>
        <v>20</v>
      </c>
      <c r="E86" s="83">
        <f t="shared" si="1"/>
        <v>19</v>
      </c>
      <c r="F86" s="83">
        <f t="shared" si="1"/>
        <v>19</v>
      </c>
      <c r="G86" s="83">
        <f t="shared" si="1"/>
        <v>22</v>
      </c>
      <c r="H86" s="83">
        <f t="shared" si="1"/>
        <v>21</v>
      </c>
      <c r="I86" s="83">
        <f t="shared" si="1"/>
        <v>21</v>
      </c>
      <c r="J86" s="83">
        <f t="shared" si="1"/>
        <v>12</v>
      </c>
      <c r="K86" s="83">
        <f t="shared" si="1"/>
        <v>24</v>
      </c>
      <c r="L86" s="83">
        <f t="shared" si="1"/>
        <v>29</v>
      </c>
      <c r="M86" s="83">
        <f t="shared" si="1"/>
        <v>21</v>
      </c>
      <c r="N86" s="83">
        <f t="shared" si="1"/>
        <v>37</v>
      </c>
      <c r="O86" s="83">
        <f t="shared" si="1"/>
        <v>32</v>
      </c>
      <c r="P86" s="83">
        <f t="shared" si="1"/>
        <v>17</v>
      </c>
      <c r="Q86" s="83">
        <f t="shared" si="1"/>
        <v>33</v>
      </c>
      <c r="R86" s="83">
        <f t="shared" si="1"/>
        <v>43</v>
      </c>
      <c r="S86" s="83">
        <f t="shared" si="1"/>
        <v>3</v>
      </c>
      <c r="T86" s="83">
        <f t="shared" si="1"/>
        <v>17</v>
      </c>
      <c r="U86" s="83">
        <f t="shared" si="1"/>
        <v>15</v>
      </c>
      <c r="V86" s="83">
        <f t="shared" si="1"/>
        <v>25</v>
      </c>
    </row>
    <row r="87" spans="1:25" x14ac:dyDescent="0.35">
      <c r="A87" s="87"/>
      <c r="B87" s="67" t="s">
        <v>195</v>
      </c>
      <c r="C87" s="68" t="s">
        <v>246</v>
      </c>
      <c r="D87" s="83">
        <f t="shared" si="2"/>
        <v>34</v>
      </c>
      <c r="E87" s="83">
        <f t="shared" si="1"/>
        <v>32</v>
      </c>
      <c r="F87" s="83">
        <f t="shared" si="1"/>
        <v>30</v>
      </c>
      <c r="G87" s="83">
        <f t="shared" si="1"/>
        <v>31</v>
      </c>
      <c r="H87" s="83">
        <f t="shared" si="1"/>
        <v>30</v>
      </c>
      <c r="I87" s="83">
        <f t="shared" si="1"/>
        <v>26</v>
      </c>
      <c r="J87" s="83">
        <f t="shared" si="1"/>
        <v>9</v>
      </c>
      <c r="K87" s="83">
        <f t="shared" si="1"/>
        <v>21</v>
      </c>
      <c r="L87" s="83">
        <f t="shared" si="1"/>
        <v>30</v>
      </c>
      <c r="M87" s="83">
        <f t="shared" si="1"/>
        <v>-2</v>
      </c>
      <c r="N87" s="83">
        <f t="shared" si="1"/>
        <v>21</v>
      </c>
      <c r="O87" s="83">
        <f t="shared" si="1"/>
        <v>21</v>
      </c>
      <c r="P87" s="83">
        <f t="shared" si="1"/>
        <v>-13</v>
      </c>
      <c r="Q87" s="83">
        <f t="shared" si="1"/>
        <v>14</v>
      </c>
      <c r="R87" s="83">
        <f t="shared" si="1"/>
        <v>24</v>
      </c>
      <c r="S87" s="83">
        <f t="shared" si="1"/>
        <v>-26</v>
      </c>
      <c r="T87" s="83">
        <f t="shared" si="1"/>
        <v>-10</v>
      </c>
      <c r="U87" s="83">
        <f t="shared" si="1"/>
        <v>-18</v>
      </c>
      <c r="V87" s="83">
        <f t="shared" si="1"/>
        <v>-5</v>
      </c>
    </row>
    <row r="88" spans="1:25" x14ac:dyDescent="0.35">
      <c r="A88" s="87"/>
      <c r="B88" s="67" t="s">
        <v>196</v>
      </c>
      <c r="C88" s="68" t="s">
        <v>247</v>
      </c>
      <c r="D88" s="83">
        <f t="shared" si="2"/>
        <v>1</v>
      </c>
      <c r="E88" s="83">
        <f t="shared" si="1"/>
        <v>1</v>
      </c>
      <c r="F88" s="83">
        <f t="shared" si="1"/>
        <v>7</v>
      </c>
      <c r="G88" s="83">
        <f t="shared" si="1"/>
        <v>-5</v>
      </c>
      <c r="H88" s="83">
        <f t="shared" si="1"/>
        <v>16</v>
      </c>
      <c r="I88" s="83">
        <f t="shared" si="1"/>
        <v>14</v>
      </c>
      <c r="J88" s="83">
        <f t="shared" si="1"/>
        <v>-23</v>
      </c>
      <c r="K88" s="83">
        <f t="shared" si="1"/>
        <v>-2</v>
      </c>
      <c r="L88" s="83">
        <f t="shared" si="1"/>
        <v>18</v>
      </c>
      <c r="M88" s="83">
        <f t="shared" si="1"/>
        <v>-20</v>
      </c>
      <c r="N88" s="83">
        <f t="shared" si="1"/>
        <v>-7</v>
      </c>
      <c r="O88" s="83">
        <f t="shared" si="1"/>
        <v>-13</v>
      </c>
      <c r="P88" s="83">
        <f t="shared" si="1"/>
        <v>-26</v>
      </c>
      <c r="Q88" s="83">
        <f t="shared" si="1"/>
        <v>-16</v>
      </c>
      <c r="R88" s="83">
        <f t="shared" si="1"/>
        <v>-19</v>
      </c>
      <c r="S88" s="83">
        <f t="shared" si="1"/>
        <v>-41</v>
      </c>
      <c r="T88" s="83">
        <f t="shared" si="1"/>
        <v>-38</v>
      </c>
      <c r="U88" s="83">
        <f t="shared" si="1"/>
        <v>-18</v>
      </c>
      <c r="V88" s="83">
        <f t="shared" si="1"/>
        <v>-31</v>
      </c>
    </row>
    <row r="89" spans="1:25" x14ac:dyDescent="0.35">
      <c r="A89" s="87"/>
      <c r="B89" s="67" t="s">
        <v>197</v>
      </c>
      <c r="C89" s="68" t="s">
        <v>248</v>
      </c>
      <c r="D89" s="83">
        <f t="shared" si="2"/>
        <v>25</v>
      </c>
      <c r="E89" s="83">
        <f t="shared" si="1"/>
        <v>25</v>
      </c>
      <c r="F89" s="83">
        <f t="shared" si="1"/>
        <v>30</v>
      </c>
      <c r="G89" s="83">
        <f t="shared" si="1"/>
        <v>28</v>
      </c>
      <c r="H89" s="83">
        <f t="shared" si="1"/>
        <v>30</v>
      </c>
      <c r="I89" s="83">
        <f t="shared" si="1"/>
        <v>26</v>
      </c>
      <c r="J89" s="83">
        <f t="shared" si="1"/>
        <v>19</v>
      </c>
      <c r="K89" s="83">
        <f t="shared" si="1"/>
        <v>33</v>
      </c>
      <c r="L89" s="83">
        <f t="shared" si="1"/>
        <v>38</v>
      </c>
      <c r="M89" s="83">
        <f t="shared" si="1"/>
        <v>23</v>
      </c>
      <c r="N89" s="83">
        <f t="shared" si="1"/>
        <v>41</v>
      </c>
      <c r="O89" s="83">
        <f t="shared" si="1"/>
        <v>27</v>
      </c>
      <c r="P89" s="83">
        <f t="shared" si="1"/>
        <v>21</v>
      </c>
      <c r="Q89" s="83">
        <f t="shared" si="1"/>
        <v>30</v>
      </c>
      <c r="R89" s="83">
        <f t="shared" si="1"/>
        <v>25</v>
      </c>
      <c r="S89" s="83">
        <f t="shared" si="1"/>
        <v>9</v>
      </c>
      <c r="T89" s="83">
        <f t="shared" si="1"/>
        <v>15</v>
      </c>
      <c r="U89" s="83">
        <f t="shared" si="1"/>
        <v>23</v>
      </c>
      <c r="V89" s="83">
        <f t="shared" si="1"/>
        <v>-1</v>
      </c>
    </row>
    <row r="90" spans="1:25" ht="15" thickBot="1" x14ac:dyDescent="0.4">
      <c r="A90" s="87"/>
      <c r="B90" s="70" t="s">
        <v>249</v>
      </c>
      <c r="C90" s="71" t="s">
        <v>182</v>
      </c>
      <c r="D90" s="83">
        <f t="shared" si="2"/>
        <v>6</v>
      </c>
      <c r="E90" s="83">
        <f t="shared" si="1"/>
        <v>6</v>
      </c>
      <c r="F90" s="83">
        <f t="shared" si="1"/>
        <v>2</v>
      </c>
      <c r="G90" s="83">
        <f t="shared" si="1"/>
        <v>-1</v>
      </c>
      <c r="H90" s="83">
        <f t="shared" si="1"/>
        <v>3</v>
      </c>
      <c r="I90" s="83">
        <f t="shared" si="1"/>
        <v>-2</v>
      </c>
      <c r="J90" s="83">
        <f t="shared" si="1"/>
        <v>-37</v>
      </c>
      <c r="K90" s="83">
        <f t="shared" si="1"/>
        <v>-6</v>
      </c>
      <c r="L90" s="83">
        <f t="shared" si="1"/>
        <v>11</v>
      </c>
      <c r="M90" s="83">
        <f t="shared" si="1"/>
        <v>-15</v>
      </c>
      <c r="N90" s="83">
        <f t="shared" si="1"/>
        <v>15</v>
      </c>
      <c r="O90" s="83">
        <f t="shared" si="1"/>
        <v>18</v>
      </c>
      <c r="P90" s="83">
        <f t="shared" si="1"/>
        <v>-16</v>
      </c>
      <c r="Q90" s="83">
        <f t="shared" si="1"/>
        <v>33</v>
      </c>
      <c r="R90" s="83">
        <f t="shared" si="1"/>
        <v>21</v>
      </c>
      <c r="S90" s="83">
        <f t="shared" si="1"/>
        <v>-12</v>
      </c>
      <c r="T90" s="83">
        <f t="shared" si="1"/>
        <v>2</v>
      </c>
      <c r="U90" s="83">
        <f t="shared" si="1"/>
        <v>9</v>
      </c>
      <c r="V90" s="83">
        <f t="shared" si="1"/>
        <v>38</v>
      </c>
    </row>
    <row r="91" spans="1:25" ht="15" thickBot="1" x14ac:dyDescent="0.4">
      <c r="A91" s="87"/>
      <c r="B91" s="70" t="s">
        <v>185</v>
      </c>
      <c r="C91" s="71" t="s">
        <v>185</v>
      </c>
      <c r="D91" s="83">
        <f t="shared" si="2"/>
        <v>-3</v>
      </c>
      <c r="E91" s="83">
        <f t="shared" si="1"/>
        <v>-1</v>
      </c>
      <c r="F91" s="83">
        <f t="shared" si="1"/>
        <v>1</v>
      </c>
      <c r="G91" s="83">
        <f t="shared" si="1"/>
        <v>1</v>
      </c>
      <c r="H91" s="83">
        <f t="shared" si="1"/>
        <v>5</v>
      </c>
      <c r="I91" s="83">
        <f t="shared" si="1"/>
        <v>2</v>
      </c>
      <c r="J91" s="83">
        <f t="shared" si="1"/>
        <v>-11</v>
      </c>
      <c r="K91" s="83">
        <f t="shared" si="1"/>
        <v>5</v>
      </c>
      <c r="L91" s="83">
        <f t="shared" si="1"/>
        <v>15</v>
      </c>
      <c r="M91" s="83">
        <f t="shared" si="1"/>
        <v>-16</v>
      </c>
      <c r="N91" s="83">
        <f t="shared" si="1"/>
        <v>8</v>
      </c>
      <c r="O91" s="83">
        <f t="shared" si="1"/>
        <v>5</v>
      </c>
      <c r="P91" s="83">
        <f t="shared" si="1"/>
        <v>-20</v>
      </c>
      <c r="Q91" s="83">
        <f t="shared" si="1"/>
        <v>4</v>
      </c>
      <c r="R91" s="83">
        <f t="shared" si="1"/>
        <v>9</v>
      </c>
      <c r="S91" s="83">
        <f t="shared" si="1"/>
        <v>-31</v>
      </c>
      <c r="T91" s="83">
        <f t="shared" si="1"/>
        <v>-19</v>
      </c>
      <c r="U91" s="83">
        <f t="shared" si="1"/>
        <v>-17</v>
      </c>
      <c r="V91" s="83">
        <f t="shared" si="1"/>
        <v>-14</v>
      </c>
      <c r="X91" s="69"/>
      <c r="Y91" s="69"/>
    </row>
    <row r="92" spans="1:25" x14ac:dyDescent="0.35">
      <c r="A92" s="89"/>
    </row>
    <row r="94" spans="1:25" x14ac:dyDescent="0.35">
      <c r="C94" t="s">
        <v>308</v>
      </c>
      <c r="D94" s="113">
        <v>5</v>
      </c>
      <c r="H94" s="109" t="s">
        <v>307</v>
      </c>
      <c r="I94" s="113">
        <v>2</v>
      </c>
    </row>
    <row r="95" spans="1:25" ht="17.5" thickBot="1" x14ac:dyDescent="0.45">
      <c r="B95" s="102" t="s">
        <v>309</v>
      </c>
      <c r="H95" s="111" t="s">
        <v>313</v>
      </c>
      <c r="I95" s="112"/>
    </row>
    <row r="96" spans="1:25" x14ac:dyDescent="0.35">
      <c r="A96" t="s">
        <v>261</v>
      </c>
      <c r="B96" s="137" t="s">
        <v>240</v>
      </c>
      <c r="C96" s="138"/>
      <c r="D96" s="139" t="s">
        <v>7</v>
      </c>
      <c r="E96" s="139" t="s">
        <v>8</v>
      </c>
      <c r="F96" s="140" t="s">
        <v>9</v>
      </c>
      <c r="G96" s="140" t="s">
        <v>10</v>
      </c>
      <c r="H96" s="140" t="s">
        <v>11</v>
      </c>
      <c r="I96" s="140" t="s">
        <v>12</v>
      </c>
      <c r="J96" s="140" t="s">
        <v>13</v>
      </c>
      <c r="K96" s="140" t="s">
        <v>14</v>
      </c>
      <c r="L96" s="140" t="s">
        <v>15</v>
      </c>
      <c r="M96" s="140" t="s">
        <v>16</v>
      </c>
      <c r="N96" s="140" t="s">
        <v>17</v>
      </c>
      <c r="O96" s="140" t="s">
        <v>18</v>
      </c>
      <c r="P96" s="140" t="s">
        <v>19</v>
      </c>
      <c r="Q96" s="140" t="s">
        <v>20</v>
      </c>
      <c r="R96" s="140" t="s">
        <v>21</v>
      </c>
      <c r="S96" s="140" t="s">
        <v>22</v>
      </c>
      <c r="T96" s="140" t="s">
        <v>23</v>
      </c>
      <c r="U96" s="140">
        <v>7</v>
      </c>
      <c r="V96" s="141">
        <v>8</v>
      </c>
    </row>
    <row r="97" spans="1:49" x14ac:dyDescent="0.35">
      <c r="A97" s="87">
        <f>AVERAGE(D97:V97)/AVERAGE(D69:V69)</f>
        <v>0.12147955872809864</v>
      </c>
      <c r="B97" s="142" t="s">
        <v>241</v>
      </c>
      <c r="C97" s="143" t="s">
        <v>242</v>
      </c>
      <c r="D97" s="144">
        <f>ROUNDUP(IF((D69-D55)&lt;$D$94-$I$94,$D$94,D69-D55+$I$94),0)</f>
        <v>12</v>
      </c>
      <c r="E97" s="144">
        <f t="shared" ref="E97:V105" si="3">ROUNDUP(IF((E69-E55)&lt;$D$94-$I$94,$D$94,E69-E55+$I$94),0)</f>
        <v>18</v>
      </c>
      <c r="F97" s="144">
        <f t="shared" si="3"/>
        <v>18</v>
      </c>
      <c r="G97" s="144">
        <f t="shared" si="3"/>
        <v>18</v>
      </c>
      <c r="H97" s="144">
        <f t="shared" si="3"/>
        <v>20</v>
      </c>
      <c r="I97" s="144">
        <f t="shared" si="3"/>
        <v>6</v>
      </c>
      <c r="J97" s="144">
        <f t="shared" si="3"/>
        <v>5</v>
      </c>
      <c r="K97" s="144">
        <f t="shared" si="3"/>
        <v>24</v>
      </c>
      <c r="L97" s="144">
        <f t="shared" si="3"/>
        <v>19</v>
      </c>
      <c r="M97" s="144">
        <f t="shared" si="3"/>
        <v>5</v>
      </c>
      <c r="N97" s="144">
        <f t="shared" si="3"/>
        <v>22</v>
      </c>
      <c r="O97" s="144">
        <f t="shared" si="3"/>
        <v>18</v>
      </c>
      <c r="P97" s="144">
        <f t="shared" si="3"/>
        <v>5</v>
      </c>
      <c r="Q97" s="144">
        <f t="shared" si="3"/>
        <v>5</v>
      </c>
      <c r="R97" s="144">
        <f t="shared" si="3"/>
        <v>19</v>
      </c>
      <c r="S97" s="144">
        <f t="shared" si="3"/>
        <v>5</v>
      </c>
      <c r="T97" s="144">
        <f t="shared" si="3"/>
        <v>5</v>
      </c>
      <c r="U97" s="144">
        <f t="shared" si="3"/>
        <v>5</v>
      </c>
      <c r="V97" s="144">
        <f t="shared" si="3"/>
        <v>5</v>
      </c>
    </row>
    <row r="98" spans="1:49" x14ac:dyDescent="0.35">
      <c r="A98" s="87">
        <f t="shared" ref="A98:A105" si="4">AVERAGE(D98:V98)/AVERAGE(D70:V70)</f>
        <v>0.37003942181340344</v>
      </c>
      <c r="B98" s="142" t="s">
        <v>191</v>
      </c>
      <c r="C98" s="143" t="s">
        <v>243</v>
      </c>
      <c r="D98" s="144">
        <f t="shared" ref="D98:S105" si="5">ROUNDUP(IF((D70-D56)&lt;$D$94-$I$94,$D$94,D70-D56+$I$94),0)</f>
        <v>27</v>
      </c>
      <c r="E98" s="144">
        <f t="shared" si="5"/>
        <v>25</v>
      </c>
      <c r="F98" s="144">
        <f t="shared" si="5"/>
        <v>21</v>
      </c>
      <c r="G98" s="144">
        <f t="shared" si="5"/>
        <v>18</v>
      </c>
      <c r="H98" s="144">
        <f t="shared" si="5"/>
        <v>15</v>
      </c>
      <c r="I98" s="144">
        <f t="shared" si="5"/>
        <v>13</v>
      </c>
      <c r="J98" s="144">
        <f t="shared" si="5"/>
        <v>5</v>
      </c>
      <c r="K98" s="144">
        <f t="shared" si="5"/>
        <v>10</v>
      </c>
      <c r="L98" s="144">
        <f t="shared" si="5"/>
        <v>6</v>
      </c>
      <c r="M98" s="144">
        <f t="shared" si="5"/>
        <v>8</v>
      </c>
      <c r="N98" s="144">
        <f t="shared" si="5"/>
        <v>14</v>
      </c>
      <c r="O98" s="144">
        <f t="shared" si="5"/>
        <v>10</v>
      </c>
      <c r="P98" s="144">
        <f t="shared" si="5"/>
        <v>17</v>
      </c>
      <c r="Q98" s="144">
        <f t="shared" si="5"/>
        <v>26</v>
      </c>
      <c r="R98" s="144">
        <f t="shared" si="5"/>
        <v>29</v>
      </c>
      <c r="S98" s="144">
        <f t="shared" si="5"/>
        <v>21</v>
      </c>
      <c r="T98" s="144">
        <f t="shared" si="3"/>
        <v>26</v>
      </c>
      <c r="U98" s="144">
        <f t="shared" si="3"/>
        <v>22</v>
      </c>
      <c r="V98" s="144">
        <f t="shared" si="3"/>
        <v>39</v>
      </c>
    </row>
    <row r="99" spans="1:49" x14ac:dyDescent="0.35">
      <c r="A99" s="87">
        <f t="shared" si="4"/>
        <v>0.28292029470864033</v>
      </c>
      <c r="B99" s="142" t="s">
        <v>193</v>
      </c>
      <c r="C99" s="143" t="s">
        <v>244</v>
      </c>
      <c r="D99" s="144">
        <f t="shared" si="5"/>
        <v>23</v>
      </c>
      <c r="E99" s="144">
        <f t="shared" si="3"/>
        <v>20</v>
      </c>
      <c r="F99" s="144">
        <f t="shared" si="3"/>
        <v>25</v>
      </c>
      <c r="G99" s="144">
        <f t="shared" si="3"/>
        <v>20</v>
      </c>
      <c r="H99" s="144">
        <f t="shared" si="3"/>
        <v>36</v>
      </c>
      <c r="I99" s="144">
        <f t="shared" si="3"/>
        <v>23</v>
      </c>
      <c r="J99" s="144">
        <f t="shared" si="3"/>
        <v>32</v>
      </c>
      <c r="K99" s="144">
        <f t="shared" si="3"/>
        <v>40</v>
      </c>
      <c r="L99" s="144">
        <f t="shared" si="3"/>
        <v>41</v>
      </c>
      <c r="M99" s="144">
        <f t="shared" si="3"/>
        <v>24</v>
      </c>
      <c r="N99" s="144">
        <f t="shared" si="3"/>
        <v>41</v>
      </c>
      <c r="O99" s="144">
        <f t="shared" si="3"/>
        <v>42</v>
      </c>
      <c r="P99" s="144">
        <f t="shared" si="3"/>
        <v>17</v>
      </c>
      <c r="Q99" s="144">
        <f t="shared" si="3"/>
        <v>37</v>
      </c>
      <c r="R99" s="144">
        <f t="shared" si="3"/>
        <v>41</v>
      </c>
      <c r="S99" s="144">
        <f t="shared" si="3"/>
        <v>5</v>
      </c>
      <c r="T99" s="144">
        <f t="shared" si="3"/>
        <v>24</v>
      </c>
      <c r="U99" s="144">
        <f t="shared" si="3"/>
        <v>15</v>
      </c>
      <c r="V99" s="144">
        <f t="shared" si="3"/>
        <v>22</v>
      </c>
    </row>
    <row r="100" spans="1:49" x14ac:dyDescent="0.35">
      <c r="A100" s="87">
        <f t="shared" si="4"/>
        <v>0.28623853211009176</v>
      </c>
      <c r="B100" s="142" t="s">
        <v>194</v>
      </c>
      <c r="C100" s="143" t="s">
        <v>245</v>
      </c>
      <c r="D100" s="144">
        <f t="shared" si="5"/>
        <v>22</v>
      </c>
      <c r="E100" s="144">
        <f t="shared" si="3"/>
        <v>21</v>
      </c>
      <c r="F100" s="144">
        <f t="shared" si="3"/>
        <v>21</v>
      </c>
      <c r="G100" s="144">
        <f t="shared" si="3"/>
        <v>24</v>
      </c>
      <c r="H100" s="144">
        <f t="shared" si="3"/>
        <v>23</v>
      </c>
      <c r="I100" s="144">
        <f t="shared" si="3"/>
        <v>23</v>
      </c>
      <c r="J100" s="144">
        <f t="shared" si="3"/>
        <v>14</v>
      </c>
      <c r="K100" s="144">
        <f t="shared" si="3"/>
        <v>26</v>
      </c>
      <c r="L100" s="144">
        <f t="shared" si="3"/>
        <v>31</v>
      </c>
      <c r="M100" s="144">
        <f t="shared" si="3"/>
        <v>23</v>
      </c>
      <c r="N100" s="144">
        <f t="shared" si="3"/>
        <v>39</v>
      </c>
      <c r="O100" s="144">
        <f t="shared" si="3"/>
        <v>34</v>
      </c>
      <c r="P100" s="144">
        <f t="shared" si="3"/>
        <v>19</v>
      </c>
      <c r="Q100" s="144">
        <f t="shared" si="3"/>
        <v>35</v>
      </c>
      <c r="R100" s="144">
        <f t="shared" si="3"/>
        <v>45</v>
      </c>
      <c r="S100" s="144">
        <f t="shared" si="3"/>
        <v>5</v>
      </c>
      <c r="T100" s="144">
        <f t="shared" si="3"/>
        <v>19</v>
      </c>
      <c r="U100" s="144">
        <f t="shared" si="3"/>
        <v>17</v>
      </c>
      <c r="V100" s="144">
        <f t="shared" si="3"/>
        <v>27</v>
      </c>
    </row>
    <row r="101" spans="1:49" x14ac:dyDescent="0.35">
      <c r="A101" s="87">
        <f t="shared" si="4"/>
        <v>0.22762762762762759</v>
      </c>
      <c r="B101" s="142" t="s">
        <v>195</v>
      </c>
      <c r="C101" s="143" t="s">
        <v>246</v>
      </c>
      <c r="D101" s="144">
        <f t="shared" si="5"/>
        <v>36</v>
      </c>
      <c r="E101" s="144">
        <f t="shared" si="3"/>
        <v>34</v>
      </c>
      <c r="F101" s="144">
        <f t="shared" si="3"/>
        <v>32</v>
      </c>
      <c r="G101" s="144">
        <f t="shared" si="3"/>
        <v>33</v>
      </c>
      <c r="H101" s="144">
        <f t="shared" si="3"/>
        <v>32</v>
      </c>
      <c r="I101" s="144">
        <f t="shared" si="3"/>
        <v>28</v>
      </c>
      <c r="J101" s="144">
        <f t="shared" si="3"/>
        <v>11</v>
      </c>
      <c r="K101" s="144">
        <f t="shared" si="3"/>
        <v>23</v>
      </c>
      <c r="L101" s="144">
        <f t="shared" si="3"/>
        <v>32</v>
      </c>
      <c r="M101" s="144">
        <f t="shared" si="3"/>
        <v>5</v>
      </c>
      <c r="N101" s="144">
        <f t="shared" si="3"/>
        <v>23</v>
      </c>
      <c r="O101" s="144">
        <f t="shared" si="3"/>
        <v>23</v>
      </c>
      <c r="P101" s="144">
        <f t="shared" si="3"/>
        <v>5</v>
      </c>
      <c r="Q101" s="144">
        <f t="shared" si="3"/>
        <v>16</v>
      </c>
      <c r="R101" s="144">
        <f t="shared" si="3"/>
        <v>26</v>
      </c>
      <c r="S101" s="144">
        <f t="shared" si="3"/>
        <v>5</v>
      </c>
      <c r="T101" s="144">
        <f t="shared" si="3"/>
        <v>5</v>
      </c>
      <c r="U101" s="144">
        <f t="shared" si="3"/>
        <v>5</v>
      </c>
      <c r="V101" s="144">
        <f t="shared" si="3"/>
        <v>5</v>
      </c>
    </row>
    <row r="102" spans="1:49" x14ac:dyDescent="0.35">
      <c r="A102" s="87">
        <f t="shared" si="4"/>
        <v>7.936736161035228E-2</v>
      </c>
      <c r="B102" s="142" t="s">
        <v>196</v>
      </c>
      <c r="C102" s="143" t="s">
        <v>247</v>
      </c>
      <c r="D102" s="144">
        <f t="shared" si="5"/>
        <v>5</v>
      </c>
      <c r="E102" s="144">
        <f t="shared" si="3"/>
        <v>5</v>
      </c>
      <c r="F102" s="144">
        <f t="shared" si="3"/>
        <v>9</v>
      </c>
      <c r="G102" s="144">
        <f t="shared" si="3"/>
        <v>5</v>
      </c>
      <c r="H102" s="144">
        <f t="shared" si="3"/>
        <v>18</v>
      </c>
      <c r="I102" s="144">
        <f t="shared" si="3"/>
        <v>16</v>
      </c>
      <c r="J102" s="144">
        <f t="shared" si="3"/>
        <v>5</v>
      </c>
      <c r="K102" s="144">
        <f t="shared" si="3"/>
        <v>5</v>
      </c>
      <c r="L102" s="144">
        <f t="shared" si="3"/>
        <v>20</v>
      </c>
      <c r="M102" s="144">
        <f t="shared" si="3"/>
        <v>5</v>
      </c>
      <c r="N102" s="144">
        <f t="shared" si="3"/>
        <v>5</v>
      </c>
      <c r="O102" s="144">
        <f t="shared" si="3"/>
        <v>5</v>
      </c>
      <c r="P102" s="144">
        <f t="shared" si="3"/>
        <v>5</v>
      </c>
      <c r="Q102" s="144">
        <f t="shared" si="3"/>
        <v>5</v>
      </c>
      <c r="R102" s="144">
        <f t="shared" si="3"/>
        <v>5</v>
      </c>
      <c r="S102" s="144">
        <f t="shared" si="3"/>
        <v>5</v>
      </c>
      <c r="T102" s="144">
        <f t="shared" si="3"/>
        <v>5</v>
      </c>
      <c r="U102" s="144">
        <f t="shared" si="3"/>
        <v>5</v>
      </c>
      <c r="V102" s="144">
        <f t="shared" si="3"/>
        <v>5</v>
      </c>
    </row>
    <row r="103" spans="1:49" x14ac:dyDescent="0.35">
      <c r="A103" s="87">
        <f t="shared" si="4"/>
        <v>0.35073212747631349</v>
      </c>
      <c r="B103" s="142" t="s">
        <v>197</v>
      </c>
      <c r="C103" s="143" t="s">
        <v>248</v>
      </c>
      <c r="D103" s="144">
        <f t="shared" si="5"/>
        <v>27</v>
      </c>
      <c r="E103" s="144">
        <f t="shared" si="3"/>
        <v>27</v>
      </c>
      <c r="F103" s="144">
        <f t="shared" si="3"/>
        <v>32</v>
      </c>
      <c r="G103" s="144">
        <f t="shared" si="3"/>
        <v>30</v>
      </c>
      <c r="H103" s="144">
        <f t="shared" si="3"/>
        <v>32</v>
      </c>
      <c r="I103" s="144">
        <f t="shared" si="3"/>
        <v>28</v>
      </c>
      <c r="J103" s="144">
        <f t="shared" si="3"/>
        <v>21</v>
      </c>
      <c r="K103" s="144">
        <f t="shared" si="3"/>
        <v>35</v>
      </c>
      <c r="L103" s="144">
        <f t="shared" si="3"/>
        <v>40</v>
      </c>
      <c r="M103" s="144">
        <f t="shared" si="3"/>
        <v>25</v>
      </c>
      <c r="N103" s="144">
        <f t="shared" si="3"/>
        <v>43</v>
      </c>
      <c r="O103" s="144">
        <f t="shared" si="3"/>
        <v>29</v>
      </c>
      <c r="P103" s="144">
        <f t="shared" si="3"/>
        <v>23</v>
      </c>
      <c r="Q103" s="144">
        <f t="shared" si="3"/>
        <v>32</v>
      </c>
      <c r="R103" s="144">
        <f t="shared" si="3"/>
        <v>27</v>
      </c>
      <c r="S103" s="144">
        <f t="shared" si="3"/>
        <v>11</v>
      </c>
      <c r="T103" s="144">
        <f t="shared" si="3"/>
        <v>17</v>
      </c>
      <c r="U103" s="144">
        <f t="shared" si="3"/>
        <v>25</v>
      </c>
      <c r="V103" s="144">
        <f t="shared" si="3"/>
        <v>5</v>
      </c>
    </row>
    <row r="104" spans="1:49" ht="15" thickBot="1" x14ac:dyDescent="0.4">
      <c r="A104" s="87">
        <f t="shared" si="4"/>
        <v>0.13353115727002968</v>
      </c>
      <c r="B104" s="145" t="s">
        <v>249</v>
      </c>
      <c r="C104" s="146" t="s">
        <v>182</v>
      </c>
      <c r="D104" s="144">
        <f t="shared" si="5"/>
        <v>8</v>
      </c>
      <c r="E104" s="144">
        <f t="shared" si="3"/>
        <v>8</v>
      </c>
      <c r="F104" s="144">
        <f t="shared" si="3"/>
        <v>5</v>
      </c>
      <c r="G104" s="144">
        <f t="shared" si="3"/>
        <v>5</v>
      </c>
      <c r="H104" s="144">
        <f t="shared" si="3"/>
        <v>5</v>
      </c>
      <c r="I104" s="144">
        <f t="shared" si="3"/>
        <v>5</v>
      </c>
      <c r="J104" s="144">
        <f t="shared" si="3"/>
        <v>5</v>
      </c>
      <c r="K104" s="144">
        <f t="shared" si="3"/>
        <v>5</v>
      </c>
      <c r="L104" s="144">
        <f t="shared" si="3"/>
        <v>13</v>
      </c>
      <c r="M104" s="144">
        <f t="shared" si="3"/>
        <v>5</v>
      </c>
      <c r="N104" s="144">
        <f t="shared" si="3"/>
        <v>17</v>
      </c>
      <c r="O104" s="144">
        <f t="shared" si="3"/>
        <v>20</v>
      </c>
      <c r="P104" s="144">
        <f t="shared" si="3"/>
        <v>5</v>
      </c>
      <c r="Q104" s="144">
        <f t="shared" si="3"/>
        <v>35</v>
      </c>
      <c r="R104" s="144">
        <f t="shared" si="3"/>
        <v>23</v>
      </c>
      <c r="S104" s="144">
        <f t="shared" si="3"/>
        <v>5</v>
      </c>
      <c r="T104" s="144">
        <f t="shared" si="3"/>
        <v>5</v>
      </c>
      <c r="U104" s="144">
        <f t="shared" si="3"/>
        <v>11</v>
      </c>
      <c r="V104" s="144">
        <f t="shared" si="3"/>
        <v>40</v>
      </c>
    </row>
    <row r="105" spans="1:49" ht="15" thickBot="1" x14ac:dyDescent="0.4">
      <c r="A105" s="87">
        <f t="shared" si="4"/>
        <v>0.15503875968992248</v>
      </c>
      <c r="B105" s="145" t="s">
        <v>185</v>
      </c>
      <c r="C105" s="146" t="s">
        <v>185</v>
      </c>
      <c r="D105" s="144">
        <f t="shared" si="5"/>
        <v>5</v>
      </c>
      <c r="E105" s="144">
        <f t="shared" si="3"/>
        <v>5</v>
      </c>
      <c r="F105" s="144">
        <f t="shared" si="3"/>
        <v>5</v>
      </c>
      <c r="G105" s="144">
        <f t="shared" si="3"/>
        <v>5</v>
      </c>
      <c r="H105" s="144">
        <f t="shared" si="3"/>
        <v>7</v>
      </c>
      <c r="I105" s="144">
        <f t="shared" si="3"/>
        <v>5</v>
      </c>
      <c r="J105" s="144">
        <f t="shared" si="3"/>
        <v>5</v>
      </c>
      <c r="K105" s="144">
        <f t="shared" si="3"/>
        <v>7</v>
      </c>
      <c r="L105" s="144">
        <f t="shared" si="3"/>
        <v>17</v>
      </c>
      <c r="M105" s="144">
        <f t="shared" si="3"/>
        <v>5</v>
      </c>
      <c r="N105" s="144">
        <f t="shared" si="3"/>
        <v>10</v>
      </c>
      <c r="O105" s="144">
        <f t="shared" si="3"/>
        <v>7</v>
      </c>
      <c r="P105" s="144">
        <f t="shared" si="3"/>
        <v>5</v>
      </c>
      <c r="Q105" s="144">
        <f t="shared" si="3"/>
        <v>6</v>
      </c>
      <c r="R105" s="144">
        <f t="shared" si="3"/>
        <v>11</v>
      </c>
      <c r="S105" s="144">
        <f t="shared" si="3"/>
        <v>5</v>
      </c>
      <c r="T105" s="144">
        <f t="shared" si="3"/>
        <v>5</v>
      </c>
      <c r="U105" s="144">
        <f t="shared" si="3"/>
        <v>5</v>
      </c>
      <c r="V105" s="144">
        <f t="shared" si="3"/>
        <v>5</v>
      </c>
      <c r="X105" s="69"/>
      <c r="Y105" s="69"/>
    </row>
    <row r="106" spans="1:49" x14ac:dyDescent="0.35">
      <c r="A106" s="89">
        <f>AVERAGE(A97:A105)</f>
        <v>0.22299720455938665</v>
      </c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</row>
    <row r="107" spans="1:49" x14ac:dyDescent="0.35">
      <c r="A107" s="89">
        <f>+A106*B107</f>
        <v>7.3589077504597603E-2</v>
      </c>
      <c r="B107" s="108">
        <v>0.33</v>
      </c>
      <c r="C107" s="72" t="s">
        <v>310</v>
      </c>
      <c r="AE107" t="s">
        <v>263</v>
      </c>
    </row>
    <row r="108" spans="1:49" x14ac:dyDescent="0.35">
      <c r="A108" s="107">
        <f>+A107*B108</f>
        <v>6.6230169754137843E-3</v>
      </c>
      <c r="B108" s="108">
        <v>0.09</v>
      </c>
      <c r="C108" s="72" t="s">
        <v>311</v>
      </c>
    </row>
    <row r="109" spans="1:49" ht="16.5" thickBot="1" x14ac:dyDescent="0.4">
      <c r="A109" s="107"/>
      <c r="B109" s="108"/>
      <c r="C109" s="103" t="s">
        <v>278</v>
      </c>
    </row>
    <row r="110" spans="1:49" ht="15" thickBot="1" x14ac:dyDescent="0.4">
      <c r="B110" s="62" t="s">
        <v>240</v>
      </c>
      <c r="C110" s="63"/>
      <c r="D110" s="64" t="s">
        <v>7</v>
      </c>
      <c r="E110" s="64" t="s">
        <v>8</v>
      </c>
      <c r="F110" s="65" t="s">
        <v>9</v>
      </c>
      <c r="G110" s="65" t="s">
        <v>10</v>
      </c>
      <c r="H110" s="65" t="s">
        <v>11</v>
      </c>
      <c r="I110" s="65" t="s">
        <v>12</v>
      </c>
      <c r="J110" s="65" t="s">
        <v>13</v>
      </c>
      <c r="K110" s="65" t="s">
        <v>14</v>
      </c>
      <c r="L110" s="65" t="s">
        <v>15</v>
      </c>
      <c r="M110" s="65" t="s">
        <v>16</v>
      </c>
      <c r="N110" s="65" t="s">
        <v>17</v>
      </c>
      <c r="O110" s="65" t="s">
        <v>18</v>
      </c>
      <c r="P110" s="65" t="s">
        <v>19</v>
      </c>
      <c r="Q110" s="65" t="s">
        <v>20</v>
      </c>
      <c r="R110" s="65" t="s">
        <v>21</v>
      </c>
      <c r="S110" s="65" t="s">
        <v>22</v>
      </c>
      <c r="T110" s="65" t="s">
        <v>23</v>
      </c>
      <c r="U110" s="65">
        <v>7</v>
      </c>
      <c r="V110" s="66">
        <v>8</v>
      </c>
      <c r="AE110" s="73" t="s">
        <v>7</v>
      </c>
      <c r="AF110" s="74" t="s">
        <v>8</v>
      </c>
      <c r="AG110" s="75" t="s">
        <v>9</v>
      </c>
      <c r="AH110" s="75" t="s">
        <v>10</v>
      </c>
      <c r="AI110" s="75" t="s">
        <v>11</v>
      </c>
      <c r="AJ110" s="75" t="s">
        <v>12</v>
      </c>
      <c r="AK110" s="75" t="s">
        <v>13</v>
      </c>
      <c r="AL110" s="75" t="s">
        <v>14</v>
      </c>
      <c r="AM110" s="75" t="s">
        <v>15</v>
      </c>
      <c r="AN110" s="75" t="s">
        <v>16</v>
      </c>
      <c r="AO110" s="75" t="s">
        <v>17</v>
      </c>
      <c r="AP110" s="75" t="s">
        <v>18</v>
      </c>
      <c r="AQ110" s="75" t="s">
        <v>19</v>
      </c>
      <c r="AR110" s="75" t="s">
        <v>20</v>
      </c>
      <c r="AS110" s="75" t="s">
        <v>21</v>
      </c>
      <c r="AT110" s="75" t="s">
        <v>22</v>
      </c>
      <c r="AU110" s="75" t="s">
        <v>23</v>
      </c>
      <c r="AV110" s="75">
        <v>7</v>
      </c>
      <c r="AW110" s="75">
        <v>8</v>
      </c>
    </row>
    <row r="111" spans="1:49" ht="15" thickBot="1" x14ac:dyDescent="0.4">
      <c r="B111" s="67" t="s">
        <v>241</v>
      </c>
      <c r="C111" s="68" t="s">
        <v>242</v>
      </c>
      <c r="D111" s="93">
        <f>MAX(D83/AE111/10,0)</f>
        <v>0.11111111111111112</v>
      </c>
      <c r="E111" s="93">
        <f t="shared" ref="E111:V118" si="6">MAX(E83/AF111/10,0)</f>
        <v>0.10666666666666666</v>
      </c>
      <c r="F111" s="93">
        <f t="shared" si="6"/>
        <v>0.14545454545454545</v>
      </c>
      <c r="G111" s="93">
        <f t="shared" si="6"/>
        <v>9.4117647058823528E-2</v>
      </c>
      <c r="H111" s="93">
        <f t="shared" si="6"/>
        <v>0.1</v>
      </c>
      <c r="I111" s="93">
        <f t="shared" si="6"/>
        <v>0.02</v>
      </c>
      <c r="J111" s="93">
        <f t="shared" si="6"/>
        <v>1.5789473684210527E-2</v>
      </c>
      <c r="K111" s="93">
        <f t="shared" si="6"/>
        <v>0.10476190476190476</v>
      </c>
      <c r="L111" s="93">
        <f t="shared" si="6"/>
        <v>0.13076923076923078</v>
      </c>
      <c r="M111" s="93">
        <f t="shared" si="6"/>
        <v>0</v>
      </c>
      <c r="N111" s="93">
        <f t="shared" si="6"/>
        <v>0.15384615384615385</v>
      </c>
      <c r="O111" s="93">
        <f t="shared" si="6"/>
        <v>0.17777777777777776</v>
      </c>
      <c r="P111" s="93">
        <f t="shared" si="6"/>
        <v>0</v>
      </c>
      <c r="Q111" s="93">
        <f t="shared" si="6"/>
        <v>0</v>
      </c>
      <c r="R111" s="93">
        <f t="shared" si="6"/>
        <v>0.16999999999999998</v>
      </c>
      <c r="S111" s="93">
        <f t="shared" si="6"/>
        <v>0</v>
      </c>
      <c r="T111" s="93">
        <f t="shared" si="6"/>
        <v>0</v>
      </c>
      <c r="U111" s="93">
        <f t="shared" si="6"/>
        <v>0</v>
      </c>
      <c r="V111" s="93">
        <f t="shared" si="6"/>
        <v>0</v>
      </c>
      <c r="X111" s="101">
        <f>+$X$146</f>
        <v>1.5</v>
      </c>
      <c r="AD111" s="91" t="s">
        <v>242</v>
      </c>
      <c r="AE111" s="90">
        <v>9</v>
      </c>
      <c r="AF111" s="90">
        <v>15</v>
      </c>
      <c r="AG111" s="90">
        <v>11</v>
      </c>
      <c r="AH111" s="90">
        <v>17</v>
      </c>
      <c r="AI111" s="90">
        <v>18</v>
      </c>
      <c r="AJ111" s="90">
        <v>20</v>
      </c>
      <c r="AK111" s="90">
        <v>19</v>
      </c>
      <c r="AL111" s="90">
        <v>21</v>
      </c>
      <c r="AM111" s="90">
        <v>13</v>
      </c>
      <c r="AN111" s="90">
        <v>10</v>
      </c>
      <c r="AO111" s="90">
        <v>13</v>
      </c>
      <c r="AP111" s="90">
        <v>9</v>
      </c>
      <c r="AQ111" s="90">
        <v>9</v>
      </c>
      <c r="AR111" s="90">
        <v>11</v>
      </c>
      <c r="AS111" s="90">
        <v>10</v>
      </c>
      <c r="AT111" s="90">
        <v>9</v>
      </c>
      <c r="AU111" s="90">
        <v>10</v>
      </c>
      <c r="AV111" s="90">
        <v>9</v>
      </c>
      <c r="AW111" s="90">
        <v>7</v>
      </c>
    </row>
    <row r="112" spans="1:49" ht="15" thickBot="1" x14ac:dyDescent="0.4">
      <c r="B112" s="67" t="s">
        <v>191</v>
      </c>
      <c r="C112" s="68" t="s">
        <v>243</v>
      </c>
      <c r="D112" s="93">
        <f t="shared" ref="D112:D118" si="7">MAX(D84/AE112/10,0)</f>
        <v>0.41666666666666669</v>
      </c>
      <c r="E112" s="93">
        <f t="shared" si="6"/>
        <v>0.38333333333333336</v>
      </c>
      <c r="F112" s="93">
        <f t="shared" si="6"/>
        <v>0.31666666666666665</v>
      </c>
      <c r="G112" s="93">
        <f t="shared" si="6"/>
        <v>0.26666666666666666</v>
      </c>
      <c r="H112" s="93">
        <f t="shared" si="6"/>
        <v>0.21666666666666665</v>
      </c>
      <c r="I112" s="93">
        <f t="shared" si="6"/>
        <v>0.13750000000000001</v>
      </c>
      <c r="J112" s="93">
        <f t="shared" si="6"/>
        <v>1.4285714285714285E-2</v>
      </c>
      <c r="K112" s="93">
        <f t="shared" si="6"/>
        <v>8.8888888888888878E-2</v>
      </c>
      <c r="L112" s="93">
        <f t="shared" si="6"/>
        <v>0.05</v>
      </c>
      <c r="M112" s="93">
        <f t="shared" si="6"/>
        <v>0.1</v>
      </c>
      <c r="N112" s="93">
        <f t="shared" si="6"/>
        <v>0.15</v>
      </c>
      <c r="O112" s="93">
        <f t="shared" si="6"/>
        <v>0.13333333333333333</v>
      </c>
      <c r="P112" s="93">
        <f t="shared" si="6"/>
        <v>0.25</v>
      </c>
      <c r="Q112" s="93">
        <f t="shared" si="6"/>
        <v>0.34285714285714286</v>
      </c>
      <c r="R112" s="93">
        <f t="shared" si="6"/>
        <v>0.38571428571428573</v>
      </c>
      <c r="S112" s="93">
        <f t="shared" si="6"/>
        <v>0.31666666666666665</v>
      </c>
      <c r="T112" s="93">
        <f t="shared" si="6"/>
        <v>0.34285714285714286</v>
      </c>
      <c r="U112" s="93">
        <f t="shared" si="6"/>
        <v>0.4</v>
      </c>
      <c r="V112" s="93">
        <f t="shared" si="6"/>
        <v>0.92500000000000004</v>
      </c>
      <c r="AD112" s="92" t="s">
        <v>243</v>
      </c>
      <c r="AE112" s="90">
        <v>6</v>
      </c>
      <c r="AF112" s="90">
        <v>6</v>
      </c>
      <c r="AG112" s="90">
        <v>6</v>
      </c>
      <c r="AH112" s="90">
        <v>6</v>
      </c>
      <c r="AI112" s="90">
        <v>6</v>
      </c>
      <c r="AJ112" s="90">
        <v>8</v>
      </c>
      <c r="AK112" s="90">
        <v>7</v>
      </c>
      <c r="AL112" s="90">
        <v>9</v>
      </c>
      <c r="AM112" s="90">
        <v>8</v>
      </c>
      <c r="AN112" s="90">
        <v>6</v>
      </c>
      <c r="AO112" s="90">
        <v>8</v>
      </c>
      <c r="AP112" s="90">
        <v>6</v>
      </c>
      <c r="AQ112" s="90">
        <v>6</v>
      </c>
      <c r="AR112" s="90">
        <v>7</v>
      </c>
      <c r="AS112" s="90">
        <v>7</v>
      </c>
      <c r="AT112" s="90">
        <v>6</v>
      </c>
      <c r="AU112" s="90">
        <v>7</v>
      </c>
      <c r="AV112" s="90">
        <v>5</v>
      </c>
      <c r="AW112" s="90">
        <v>4</v>
      </c>
    </row>
    <row r="113" spans="2:49" ht="15" thickBot="1" x14ac:dyDescent="0.4">
      <c r="B113" s="67" t="s">
        <v>193</v>
      </c>
      <c r="C113" s="68" t="s">
        <v>244</v>
      </c>
      <c r="D113" s="93">
        <f t="shared" si="7"/>
        <v>0.23333333333333334</v>
      </c>
      <c r="E113" s="93">
        <f t="shared" si="6"/>
        <v>0.22500000000000001</v>
      </c>
      <c r="F113" s="93">
        <f t="shared" si="6"/>
        <v>0.19166666666666668</v>
      </c>
      <c r="G113" s="93">
        <f t="shared" si="6"/>
        <v>0.2</v>
      </c>
      <c r="H113" s="93">
        <f t="shared" si="6"/>
        <v>0.30909090909090908</v>
      </c>
      <c r="I113" s="93">
        <f t="shared" si="6"/>
        <v>0.19090909090909092</v>
      </c>
      <c r="J113" s="93">
        <f t="shared" si="6"/>
        <v>0.3</v>
      </c>
      <c r="K113" s="93">
        <f t="shared" si="6"/>
        <v>0.31666666666666665</v>
      </c>
      <c r="L113" s="93">
        <f t="shared" si="6"/>
        <v>0.3</v>
      </c>
      <c r="M113" s="93">
        <f t="shared" si="6"/>
        <v>0.24444444444444446</v>
      </c>
      <c r="N113" s="93">
        <f t="shared" si="6"/>
        <v>0.32500000000000001</v>
      </c>
      <c r="O113" s="93">
        <f t="shared" si="6"/>
        <v>0.5</v>
      </c>
      <c r="P113" s="93">
        <f t="shared" si="6"/>
        <v>0.16666666666666669</v>
      </c>
      <c r="Q113" s="93">
        <f t="shared" si="6"/>
        <v>0.31818181818181818</v>
      </c>
      <c r="R113" s="93">
        <f t="shared" si="6"/>
        <v>0.43333333333333329</v>
      </c>
      <c r="S113" s="93">
        <f t="shared" si="6"/>
        <v>2.5000000000000001E-2</v>
      </c>
      <c r="T113" s="93">
        <f t="shared" si="6"/>
        <v>0.24444444444444446</v>
      </c>
      <c r="U113" s="93">
        <f t="shared" si="6"/>
        <v>0.18571428571428572</v>
      </c>
      <c r="V113" s="93">
        <f t="shared" si="6"/>
        <v>0.4</v>
      </c>
      <c r="AD113" s="92" t="s">
        <v>244</v>
      </c>
      <c r="AE113" s="90">
        <v>9</v>
      </c>
      <c r="AF113" s="90">
        <v>8</v>
      </c>
      <c r="AG113" s="90">
        <v>12</v>
      </c>
      <c r="AH113" s="90">
        <v>9</v>
      </c>
      <c r="AI113" s="90">
        <v>11</v>
      </c>
      <c r="AJ113" s="90">
        <v>11</v>
      </c>
      <c r="AK113" s="90">
        <v>10</v>
      </c>
      <c r="AL113" s="90">
        <v>12</v>
      </c>
      <c r="AM113" s="90">
        <v>13</v>
      </c>
      <c r="AN113" s="90">
        <v>9</v>
      </c>
      <c r="AO113" s="90">
        <v>12</v>
      </c>
      <c r="AP113" s="90">
        <v>8</v>
      </c>
      <c r="AQ113" s="90">
        <v>9</v>
      </c>
      <c r="AR113" s="90">
        <v>11</v>
      </c>
      <c r="AS113" s="90">
        <v>9</v>
      </c>
      <c r="AT113" s="90">
        <v>8</v>
      </c>
      <c r="AU113" s="90">
        <v>9</v>
      </c>
      <c r="AV113" s="90">
        <v>7</v>
      </c>
      <c r="AW113" s="90">
        <v>5</v>
      </c>
    </row>
    <row r="114" spans="2:49" ht="15" thickBot="1" x14ac:dyDescent="0.4">
      <c r="B114" s="67" t="s">
        <v>194</v>
      </c>
      <c r="C114" s="68" t="s">
        <v>245</v>
      </c>
      <c r="D114" s="93">
        <f t="shared" si="7"/>
        <v>0.14285714285714285</v>
      </c>
      <c r="E114" s="93">
        <f t="shared" si="6"/>
        <v>0.13571428571428573</v>
      </c>
      <c r="F114" s="93">
        <f t="shared" si="6"/>
        <v>0.11176470588235295</v>
      </c>
      <c r="G114" s="93">
        <f t="shared" si="6"/>
        <v>0.14666666666666667</v>
      </c>
      <c r="H114" s="93">
        <f t="shared" si="6"/>
        <v>0.12352941176470589</v>
      </c>
      <c r="I114" s="93">
        <f t="shared" si="6"/>
        <v>0.11052631578947369</v>
      </c>
      <c r="J114" s="93">
        <f t="shared" si="6"/>
        <v>6.6666666666666666E-2</v>
      </c>
      <c r="K114" s="93">
        <f t="shared" si="6"/>
        <v>0.10909090909090909</v>
      </c>
      <c r="L114" s="93">
        <f t="shared" si="6"/>
        <v>0.12083333333333332</v>
      </c>
      <c r="M114" s="93">
        <f t="shared" si="6"/>
        <v>0.12352941176470589</v>
      </c>
      <c r="N114" s="93">
        <f t="shared" si="6"/>
        <v>0.16818181818181818</v>
      </c>
      <c r="O114" s="93">
        <f t="shared" si="6"/>
        <v>0.2</v>
      </c>
      <c r="P114" s="93">
        <f t="shared" si="6"/>
        <v>0.12142857142857141</v>
      </c>
      <c r="Q114" s="93">
        <f t="shared" si="6"/>
        <v>0.18333333333333332</v>
      </c>
      <c r="R114" s="93">
        <f t="shared" si="6"/>
        <v>0.23888888888888887</v>
      </c>
      <c r="S114" s="93">
        <f t="shared" si="6"/>
        <v>2.1428571428571429E-2</v>
      </c>
      <c r="T114" s="93">
        <f t="shared" si="6"/>
        <v>0.1</v>
      </c>
      <c r="U114" s="93">
        <f t="shared" si="6"/>
        <v>0.10714285714285714</v>
      </c>
      <c r="V114" s="93">
        <f t="shared" si="6"/>
        <v>0.22727272727272729</v>
      </c>
      <c r="AD114" s="92" t="s">
        <v>264</v>
      </c>
      <c r="AE114" s="90">
        <v>14</v>
      </c>
      <c r="AF114" s="90">
        <v>14</v>
      </c>
      <c r="AG114" s="90">
        <v>17</v>
      </c>
      <c r="AH114" s="90">
        <v>15</v>
      </c>
      <c r="AI114" s="90">
        <v>17</v>
      </c>
      <c r="AJ114" s="90">
        <v>19</v>
      </c>
      <c r="AK114" s="90">
        <v>18</v>
      </c>
      <c r="AL114" s="90">
        <v>22</v>
      </c>
      <c r="AM114" s="90">
        <v>24</v>
      </c>
      <c r="AN114" s="90">
        <v>17</v>
      </c>
      <c r="AO114" s="90">
        <v>22</v>
      </c>
      <c r="AP114" s="90">
        <v>16</v>
      </c>
      <c r="AQ114" s="90">
        <v>14</v>
      </c>
      <c r="AR114" s="90">
        <v>18</v>
      </c>
      <c r="AS114" s="90">
        <v>18</v>
      </c>
      <c r="AT114" s="90">
        <v>14</v>
      </c>
      <c r="AU114" s="90">
        <v>17</v>
      </c>
      <c r="AV114" s="90">
        <v>14</v>
      </c>
      <c r="AW114" s="90">
        <v>11</v>
      </c>
    </row>
    <row r="115" spans="2:49" ht="15" thickBot="1" x14ac:dyDescent="0.4">
      <c r="B115" s="67" t="s">
        <v>195</v>
      </c>
      <c r="C115" s="68" t="s">
        <v>246</v>
      </c>
      <c r="D115" s="93">
        <f t="shared" si="7"/>
        <v>1.7</v>
      </c>
      <c r="E115" s="93">
        <f t="shared" si="6"/>
        <v>1.6</v>
      </c>
      <c r="F115" s="93">
        <f t="shared" si="6"/>
        <v>1.5</v>
      </c>
      <c r="G115" s="93">
        <f t="shared" si="6"/>
        <v>1.55</v>
      </c>
      <c r="H115" s="93">
        <f t="shared" si="6"/>
        <v>1.5</v>
      </c>
      <c r="I115" s="93">
        <f t="shared" si="6"/>
        <v>1.3</v>
      </c>
      <c r="J115" s="93">
        <f t="shared" si="6"/>
        <v>0.45</v>
      </c>
      <c r="K115" s="93">
        <f t="shared" si="6"/>
        <v>0.7</v>
      </c>
      <c r="L115" s="93">
        <f t="shared" si="6"/>
        <v>0.75</v>
      </c>
      <c r="M115" s="93">
        <f t="shared" si="6"/>
        <v>0</v>
      </c>
      <c r="N115" s="93">
        <f t="shared" si="6"/>
        <v>0.7</v>
      </c>
      <c r="O115" s="93">
        <f t="shared" si="6"/>
        <v>1.05</v>
      </c>
      <c r="P115" s="93">
        <f t="shared" si="6"/>
        <v>0</v>
      </c>
      <c r="Q115" s="93">
        <f t="shared" si="6"/>
        <v>0.46666666666666667</v>
      </c>
      <c r="R115" s="93">
        <f t="shared" si="6"/>
        <v>1.2</v>
      </c>
      <c r="S115" s="93">
        <f t="shared" si="6"/>
        <v>0</v>
      </c>
      <c r="T115" s="93">
        <f t="shared" si="6"/>
        <v>0</v>
      </c>
      <c r="U115" s="93">
        <f t="shared" si="6"/>
        <v>0</v>
      </c>
      <c r="V115" s="93">
        <f t="shared" si="6"/>
        <v>0</v>
      </c>
      <c r="AD115" s="92" t="s">
        <v>265</v>
      </c>
      <c r="AE115" s="90">
        <v>2</v>
      </c>
      <c r="AF115" s="90">
        <v>2</v>
      </c>
      <c r="AG115" s="90">
        <v>2</v>
      </c>
      <c r="AH115" s="90">
        <v>2</v>
      </c>
      <c r="AI115" s="90">
        <v>2</v>
      </c>
      <c r="AJ115" s="90">
        <v>2</v>
      </c>
      <c r="AK115" s="90">
        <v>2</v>
      </c>
      <c r="AL115" s="90">
        <v>3</v>
      </c>
      <c r="AM115" s="90">
        <v>4</v>
      </c>
      <c r="AN115" s="90">
        <v>2</v>
      </c>
      <c r="AO115" s="90">
        <v>3</v>
      </c>
      <c r="AP115" s="90">
        <v>2</v>
      </c>
      <c r="AQ115" s="90">
        <v>2</v>
      </c>
      <c r="AR115" s="90">
        <v>3</v>
      </c>
      <c r="AS115" s="90">
        <v>2</v>
      </c>
      <c r="AT115" s="90">
        <v>2</v>
      </c>
      <c r="AU115" s="90">
        <v>2</v>
      </c>
      <c r="AV115" s="90">
        <v>2</v>
      </c>
      <c r="AW115" s="90">
        <v>1</v>
      </c>
    </row>
    <row r="116" spans="2:49" ht="15" thickBot="1" x14ac:dyDescent="0.4">
      <c r="B116" s="67" t="s">
        <v>196</v>
      </c>
      <c r="C116" s="68" t="s">
        <v>247</v>
      </c>
      <c r="D116" s="93">
        <f t="shared" si="7"/>
        <v>1.2500000000000001E-2</v>
      </c>
      <c r="E116" s="93">
        <f t="shared" si="6"/>
        <v>1.2500000000000001E-2</v>
      </c>
      <c r="F116" s="93">
        <f t="shared" si="6"/>
        <v>5.8333333333333334E-2</v>
      </c>
      <c r="G116" s="93">
        <f t="shared" si="6"/>
        <v>0</v>
      </c>
      <c r="H116" s="93">
        <f t="shared" si="6"/>
        <v>0.14545454545454545</v>
      </c>
      <c r="I116" s="93">
        <f t="shared" si="6"/>
        <v>0.11666666666666667</v>
      </c>
      <c r="J116" s="93">
        <f t="shared" si="6"/>
        <v>0</v>
      </c>
      <c r="K116" s="93">
        <f t="shared" si="6"/>
        <v>0</v>
      </c>
      <c r="L116" s="93">
        <f t="shared" si="6"/>
        <v>0.10588235294117647</v>
      </c>
      <c r="M116" s="93">
        <f t="shared" si="6"/>
        <v>0</v>
      </c>
      <c r="N116" s="93">
        <f t="shared" si="6"/>
        <v>0</v>
      </c>
      <c r="O116" s="93">
        <f t="shared" si="6"/>
        <v>0</v>
      </c>
      <c r="P116" s="93">
        <f t="shared" si="6"/>
        <v>0</v>
      </c>
      <c r="Q116" s="93">
        <f t="shared" si="6"/>
        <v>0</v>
      </c>
      <c r="R116" s="93">
        <f t="shared" si="6"/>
        <v>0</v>
      </c>
      <c r="S116" s="93">
        <f t="shared" si="6"/>
        <v>0</v>
      </c>
      <c r="T116" s="93">
        <f t="shared" si="6"/>
        <v>0</v>
      </c>
      <c r="U116" s="93">
        <f t="shared" si="6"/>
        <v>0</v>
      </c>
      <c r="V116" s="93">
        <f t="shared" si="6"/>
        <v>0</v>
      </c>
      <c r="AD116" s="92" t="s">
        <v>266</v>
      </c>
      <c r="AE116" s="90">
        <v>8</v>
      </c>
      <c r="AF116" s="90">
        <v>8</v>
      </c>
      <c r="AG116" s="90">
        <v>12</v>
      </c>
      <c r="AH116" s="90">
        <v>9</v>
      </c>
      <c r="AI116" s="90">
        <v>11</v>
      </c>
      <c r="AJ116" s="90">
        <v>12</v>
      </c>
      <c r="AK116" s="90">
        <v>12</v>
      </c>
      <c r="AL116" s="90">
        <v>17</v>
      </c>
      <c r="AM116" s="90">
        <v>17</v>
      </c>
      <c r="AN116" s="90">
        <v>11</v>
      </c>
      <c r="AO116" s="90">
        <v>13</v>
      </c>
      <c r="AP116" s="90">
        <v>9</v>
      </c>
      <c r="AQ116" s="90">
        <v>10</v>
      </c>
      <c r="AR116" s="90">
        <v>11</v>
      </c>
      <c r="AS116" s="90">
        <v>10</v>
      </c>
      <c r="AT116" s="90">
        <v>9</v>
      </c>
      <c r="AU116" s="90">
        <v>10</v>
      </c>
      <c r="AV116" s="90">
        <v>9</v>
      </c>
      <c r="AW116" s="90">
        <v>6</v>
      </c>
    </row>
    <row r="117" spans="2:49" ht="15" thickBot="1" x14ac:dyDescent="0.4">
      <c r="B117" s="67" t="s">
        <v>197</v>
      </c>
      <c r="C117" s="68" t="s">
        <v>248</v>
      </c>
      <c r="D117" s="93">
        <f t="shared" si="7"/>
        <v>0.25</v>
      </c>
      <c r="E117" s="93">
        <f t="shared" si="6"/>
        <v>0.22727272727272729</v>
      </c>
      <c r="F117" s="93">
        <f t="shared" si="6"/>
        <v>0.23076923076923075</v>
      </c>
      <c r="G117" s="93">
        <f t="shared" si="6"/>
        <v>0.23333333333333334</v>
      </c>
      <c r="H117" s="93">
        <f t="shared" si="6"/>
        <v>0.23076923076923075</v>
      </c>
      <c r="I117" s="93">
        <f t="shared" si="6"/>
        <v>0.16250000000000001</v>
      </c>
      <c r="J117" s="93">
        <f t="shared" si="6"/>
        <v>0.12666666666666665</v>
      </c>
      <c r="K117" s="93">
        <f t="shared" si="6"/>
        <v>0.15714285714285714</v>
      </c>
      <c r="L117" s="93">
        <f t="shared" si="6"/>
        <v>0.17272727272727273</v>
      </c>
      <c r="M117" s="93">
        <f t="shared" si="6"/>
        <v>0.15333333333333335</v>
      </c>
      <c r="N117" s="93">
        <f t="shared" si="6"/>
        <v>0.21578947368421053</v>
      </c>
      <c r="O117" s="93">
        <f t="shared" si="6"/>
        <v>0.18</v>
      </c>
      <c r="P117" s="93">
        <f t="shared" si="6"/>
        <v>0.15</v>
      </c>
      <c r="Q117" s="93">
        <f t="shared" si="6"/>
        <v>0.1764705882352941</v>
      </c>
      <c r="R117" s="93">
        <f t="shared" si="6"/>
        <v>0.15625</v>
      </c>
      <c r="S117" s="93">
        <f t="shared" si="6"/>
        <v>6.9230769230769235E-2</v>
      </c>
      <c r="T117" s="93">
        <f t="shared" si="6"/>
        <v>9.375E-2</v>
      </c>
      <c r="U117" s="93">
        <f t="shared" si="6"/>
        <v>0.19166666666666668</v>
      </c>
      <c r="V117" s="93">
        <f t="shared" si="6"/>
        <v>0</v>
      </c>
      <c r="AD117" s="92" t="s">
        <v>267</v>
      </c>
      <c r="AE117" s="90">
        <v>10</v>
      </c>
      <c r="AF117" s="90">
        <v>11</v>
      </c>
      <c r="AG117" s="90">
        <v>13</v>
      </c>
      <c r="AH117" s="90">
        <v>12</v>
      </c>
      <c r="AI117" s="90">
        <v>13</v>
      </c>
      <c r="AJ117" s="90">
        <v>16</v>
      </c>
      <c r="AK117" s="90">
        <v>15</v>
      </c>
      <c r="AL117" s="90">
        <v>21</v>
      </c>
      <c r="AM117" s="90">
        <v>22</v>
      </c>
      <c r="AN117" s="90">
        <v>15</v>
      </c>
      <c r="AO117" s="90">
        <v>19</v>
      </c>
      <c r="AP117" s="90">
        <v>15</v>
      </c>
      <c r="AQ117" s="90">
        <v>14</v>
      </c>
      <c r="AR117" s="90">
        <v>17</v>
      </c>
      <c r="AS117" s="90">
        <v>16</v>
      </c>
      <c r="AT117" s="90">
        <v>13</v>
      </c>
      <c r="AU117" s="90">
        <v>16</v>
      </c>
      <c r="AV117" s="90">
        <v>12</v>
      </c>
      <c r="AW117" s="90">
        <v>10</v>
      </c>
    </row>
    <row r="118" spans="2:49" ht="15" thickBot="1" x14ac:dyDescent="0.4">
      <c r="B118" s="70" t="s">
        <v>249</v>
      </c>
      <c r="C118" s="71" t="s">
        <v>182</v>
      </c>
      <c r="D118" s="93">
        <f t="shared" si="7"/>
        <v>1.5789473684210527E-2</v>
      </c>
      <c r="E118" s="93">
        <f t="shared" si="6"/>
        <v>1.6216216216216217E-2</v>
      </c>
      <c r="F118" s="93">
        <f t="shared" si="6"/>
        <v>3.6363636363636364E-3</v>
      </c>
      <c r="G118" s="93">
        <f t="shared" si="6"/>
        <v>0</v>
      </c>
      <c r="H118" s="93">
        <f t="shared" si="6"/>
        <v>5.6603773584905665E-3</v>
      </c>
      <c r="I118" s="93">
        <f t="shared" si="6"/>
        <v>0</v>
      </c>
      <c r="J118" s="93">
        <f t="shared" si="6"/>
        <v>0</v>
      </c>
      <c r="K118" s="93">
        <f t="shared" si="6"/>
        <v>0</v>
      </c>
      <c r="L118" s="93">
        <f t="shared" si="6"/>
        <v>1.6666666666666666E-2</v>
      </c>
      <c r="M118" s="93">
        <f t="shared" si="6"/>
        <v>0</v>
      </c>
      <c r="N118" s="93">
        <f t="shared" si="6"/>
        <v>2.6785714285714284E-2</v>
      </c>
      <c r="O118" s="93">
        <f t="shared" si="6"/>
        <v>4.7368421052631574E-2</v>
      </c>
      <c r="P118" s="93">
        <f t="shared" si="6"/>
        <v>0</v>
      </c>
      <c r="Q118" s="93">
        <f t="shared" si="6"/>
        <v>8.0487804878048783E-2</v>
      </c>
      <c r="R118" s="93">
        <f t="shared" si="6"/>
        <v>5.8333333333333334E-2</v>
      </c>
      <c r="S118" s="93">
        <f t="shared" si="6"/>
        <v>0</v>
      </c>
      <c r="T118" s="93">
        <f t="shared" si="6"/>
        <v>6.2500000000000003E-3</v>
      </c>
      <c r="U118" s="93">
        <f t="shared" si="6"/>
        <v>3.9130434782608699E-2</v>
      </c>
      <c r="V118" s="93">
        <f t="shared" si="6"/>
        <v>0.23749999999999999</v>
      </c>
      <c r="AD118" s="92" t="s">
        <v>182</v>
      </c>
      <c r="AE118" s="90">
        <v>38</v>
      </c>
      <c r="AF118" s="90">
        <v>37</v>
      </c>
      <c r="AG118" s="90">
        <v>55</v>
      </c>
      <c r="AH118" s="90">
        <v>45</v>
      </c>
      <c r="AI118" s="90">
        <v>53</v>
      </c>
      <c r="AJ118" s="90">
        <v>53</v>
      </c>
      <c r="AK118" s="90">
        <v>49</v>
      </c>
      <c r="AL118" s="90">
        <v>58</v>
      </c>
      <c r="AM118" s="90">
        <v>66</v>
      </c>
      <c r="AN118" s="90">
        <v>36</v>
      </c>
      <c r="AO118" s="90">
        <v>56</v>
      </c>
      <c r="AP118" s="90">
        <v>38</v>
      </c>
      <c r="AQ118" s="90">
        <v>29</v>
      </c>
      <c r="AR118" s="90">
        <v>41</v>
      </c>
      <c r="AS118" s="90">
        <v>36</v>
      </c>
      <c r="AT118" s="90">
        <v>24</v>
      </c>
      <c r="AU118" s="90">
        <v>32</v>
      </c>
      <c r="AV118" s="90">
        <v>23</v>
      </c>
      <c r="AW118" s="90">
        <v>16</v>
      </c>
    </row>
    <row r="121" spans="2:49" ht="15.5" x14ac:dyDescent="0.35">
      <c r="C121" s="103" t="s">
        <v>282</v>
      </c>
    </row>
    <row r="123" spans="2:49" ht="15.5" x14ac:dyDescent="0.35">
      <c r="B123" s="102" t="s">
        <v>277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</row>
    <row r="124" spans="2:49" ht="32" thickBot="1" x14ac:dyDescent="0.4">
      <c r="B124" s="94" t="s">
        <v>188</v>
      </c>
      <c r="C124" s="90"/>
      <c r="D124" s="95" t="s">
        <v>7</v>
      </c>
      <c r="E124" s="96" t="s">
        <v>8</v>
      </c>
      <c r="F124" s="95" t="s">
        <v>9</v>
      </c>
      <c r="G124" s="96" t="s">
        <v>10</v>
      </c>
      <c r="H124" s="96" t="s">
        <v>11</v>
      </c>
      <c r="I124" s="96" t="s">
        <v>12</v>
      </c>
      <c r="J124" s="95" t="s">
        <v>13</v>
      </c>
      <c r="K124" s="95" t="s">
        <v>14</v>
      </c>
      <c r="L124" s="96" t="s">
        <v>15</v>
      </c>
      <c r="M124" s="95" t="s">
        <v>16</v>
      </c>
      <c r="N124" s="96" t="s">
        <v>17</v>
      </c>
      <c r="O124" s="95" t="s">
        <v>18</v>
      </c>
      <c r="P124" s="96" t="s">
        <v>268</v>
      </c>
      <c r="Q124" s="96" t="s">
        <v>269</v>
      </c>
      <c r="R124" s="96" t="s">
        <v>270</v>
      </c>
      <c r="S124" s="96" t="s">
        <v>22</v>
      </c>
      <c r="T124" s="95" t="s">
        <v>23</v>
      </c>
      <c r="U124" s="95">
        <v>7</v>
      </c>
      <c r="V124" s="96">
        <v>8</v>
      </c>
    </row>
    <row r="125" spans="2:49" ht="20.5" thickBot="1" x14ac:dyDescent="0.4">
      <c r="B125" s="97" t="s">
        <v>271</v>
      </c>
      <c r="C125" s="68" t="s">
        <v>242</v>
      </c>
      <c r="D125" s="98">
        <v>41</v>
      </c>
      <c r="E125" s="98">
        <v>28</v>
      </c>
      <c r="F125" s="98">
        <v>18</v>
      </c>
      <c r="G125" s="98">
        <v>19</v>
      </c>
      <c r="H125" s="98">
        <v>6</v>
      </c>
      <c r="I125" s="98">
        <v>16</v>
      </c>
      <c r="J125" s="98">
        <v>12</v>
      </c>
      <c r="K125" s="98">
        <v>6</v>
      </c>
      <c r="L125" s="98">
        <v>24</v>
      </c>
      <c r="M125" s="98">
        <v>16</v>
      </c>
      <c r="N125" s="98">
        <v>26</v>
      </c>
      <c r="O125" s="98">
        <v>27</v>
      </c>
      <c r="P125" s="98">
        <v>21</v>
      </c>
      <c r="Q125" s="98">
        <v>19</v>
      </c>
      <c r="R125" s="98">
        <v>23</v>
      </c>
      <c r="S125" s="98">
        <v>10</v>
      </c>
      <c r="T125" s="98">
        <v>12</v>
      </c>
      <c r="U125" s="98">
        <v>15</v>
      </c>
      <c r="V125" s="98">
        <v>20</v>
      </c>
    </row>
    <row r="126" spans="2:49" ht="15" thickBot="1" x14ac:dyDescent="0.4">
      <c r="B126" s="99" t="s">
        <v>191</v>
      </c>
      <c r="C126" s="68" t="s">
        <v>243</v>
      </c>
      <c r="D126" s="98">
        <v>2</v>
      </c>
      <c r="E126" s="98">
        <v>3</v>
      </c>
      <c r="F126" s="98">
        <v>2</v>
      </c>
      <c r="G126" s="98">
        <v>2</v>
      </c>
      <c r="H126" s="98">
        <v>0</v>
      </c>
      <c r="I126" s="98">
        <v>9</v>
      </c>
      <c r="J126" s="98">
        <v>0</v>
      </c>
      <c r="K126" s="98">
        <v>-4</v>
      </c>
      <c r="L126" s="98">
        <v>1</v>
      </c>
      <c r="M126" s="98">
        <v>3</v>
      </c>
      <c r="N126" s="98">
        <v>6</v>
      </c>
      <c r="O126" s="98">
        <v>4</v>
      </c>
      <c r="P126" s="98">
        <v>4</v>
      </c>
      <c r="Q126" s="98">
        <v>4</v>
      </c>
      <c r="R126" s="98">
        <v>3</v>
      </c>
      <c r="S126" s="98">
        <v>4</v>
      </c>
      <c r="T126" s="98">
        <v>1</v>
      </c>
      <c r="U126" s="98">
        <v>3</v>
      </c>
      <c r="V126" s="98">
        <v>3</v>
      </c>
    </row>
    <row r="127" spans="2:49" ht="15" thickBot="1" x14ac:dyDescent="0.4">
      <c r="B127" s="97" t="s">
        <v>193</v>
      </c>
      <c r="C127" s="68" t="s">
        <v>244</v>
      </c>
      <c r="D127" s="98">
        <v>7</v>
      </c>
      <c r="E127" s="98">
        <v>9</v>
      </c>
      <c r="F127" s="98">
        <v>4</v>
      </c>
      <c r="G127" s="98">
        <v>8</v>
      </c>
      <c r="H127" s="98">
        <v>6</v>
      </c>
      <c r="I127" s="98">
        <v>7</v>
      </c>
      <c r="J127" s="98">
        <v>9</v>
      </c>
      <c r="K127" s="98">
        <v>6</v>
      </c>
      <c r="L127" s="98">
        <v>5</v>
      </c>
      <c r="M127" s="98">
        <v>11</v>
      </c>
      <c r="N127" s="98">
        <v>6</v>
      </c>
      <c r="O127" s="98">
        <v>15</v>
      </c>
      <c r="P127" s="98">
        <v>10</v>
      </c>
      <c r="Q127" s="98">
        <v>7</v>
      </c>
      <c r="R127" s="98">
        <v>13</v>
      </c>
      <c r="S127" s="98">
        <v>10</v>
      </c>
      <c r="T127" s="98">
        <v>10</v>
      </c>
      <c r="U127" s="98">
        <v>11</v>
      </c>
      <c r="V127" s="98">
        <v>14</v>
      </c>
    </row>
    <row r="128" spans="2:49" ht="15" thickBot="1" x14ac:dyDescent="0.4">
      <c r="B128" s="97" t="s">
        <v>194</v>
      </c>
      <c r="C128" s="68" t="s">
        <v>245</v>
      </c>
      <c r="D128" s="98">
        <v>-23</v>
      </c>
      <c r="E128" s="98">
        <v>-13</v>
      </c>
      <c r="F128" s="98">
        <v>-18</v>
      </c>
      <c r="G128" s="98">
        <v>-15</v>
      </c>
      <c r="H128" s="98">
        <v>-19</v>
      </c>
      <c r="I128" s="98">
        <v>-29</v>
      </c>
      <c r="J128" s="98">
        <v>-21</v>
      </c>
      <c r="K128" s="98">
        <v>-25</v>
      </c>
      <c r="L128" s="98">
        <v>-33</v>
      </c>
      <c r="M128" s="98">
        <v>-15</v>
      </c>
      <c r="N128" s="98">
        <v>-29</v>
      </c>
      <c r="O128" s="98">
        <v>-14</v>
      </c>
      <c r="P128" s="98">
        <v>-12</v>
      </c>
      <c r="Q128" s="98">
        <v>-19</v>
      </c>
      <c r="R128" s="98">
        <v>-16</v>
      </c>
      <c r="S128" s="98">
        <v>-14</v>
      </c>
      <c r="T128" s="98">
        <v>-18</v>
      </c>
      <c r="U128" s="98">
        <v>-12</v>
      </c>
      <c r="V128" s="98">
        <v>-14</v>
      </c>
    </row>
    <row r="129" spans="2:22" ht="15" thickBot="1" x14ac:dyDescent="0.4">
      <c r="B129" s="97" t="s">
        <v>195</v>
      </c>
      <c r="C129" s="68" t="s">
        <v>246</v>
      </c>
      <c r="D129" s="98">
        <v>41</v>
      </c>
      <c r="E129" s="98">
        <v>35</v>
      </c>
      <c r="F129" s="98">
        <v>48</v>
      </c>
      <c r="G129" s="98">
        <v>38</v>
      </c>
      <c r="H129" s="98">
        <v>42</v>
      </c>
      <c r="I129" s="98">
        <v>38</v>
      </c>
      <c r="J129" s="98">
        <v>39</v>
      </c>
      <c r="K129" s="98">
        <v>33</v>
      </c>
      <c r="L129" s="98">
        <v>34</v>
      </c>
      <c r="M129" s="98">
        <v>32</v>
      </c>
      <c r="N129" s="98">
        <v>28</v>
      </c>
      <c r="O129" s="98">
        <v>29</v>
      </c>
      <c r="P129" s="98">
        <v>31</v>
      </c>
      <c r="Q129" s="98">
        <v>25</v>
      </c>
      <c r="R129" s="98">
        <v>24</v>
      </c>
      <c r="S129" s="98">
        <v>27</v>
      </c>
      <c r="T129" s="98">
        <v>26</v>
      </c>
      <c r="U129" s="98">
        <v>24</v>
      </c>
      <c r="V129" s="98">
        <v>12</v>
      </c>
    </row>
    <row r="130" spans="2:22" ht="15" thickBot="1" x14ac:dyDescent="0.4">
      <c r="B130" s="97" t="s">
        <v>196</v>
      </c>
      <c r="C130" s="68" t="s">
        <v>247</v>
      </c>
      <c r="D130" s="98">
        <v>-13</v>
      </c>
      <c r="E130" s="98">
        <v>-13</v>
      </c>
      <c r="F130" s="98">
        <v>-4</v>
      </c>
      <c r="G130" s="98">
        <v>0</v>
      </c>
      <c r="H130" s="98">
        <v>-3</v>
      </c>
      <c r="I130" s="98">
        <v>-14</v>
      </c>
      <c r="J130" s="98">
        <v>-5</v>
      </c>
      <c r="K130" s="98">
        <v>-9</v>
      </c>
      <c r="L130" s="98">
        <v>-16</v>
      </c>
      <c r="M130" s="98">
        <v>5</v>
      </c>
      <c r="N130" s="98">
        <v>-7</v>
      </c>
      <c r="O130" s="98">
        <v>10</v>
      </c>
      <c r="P130" s="98">
        <v>1</v>
      </c>
      <c r="Q130" s="98">
        <v>1</v>
      </c>
      <c r="R130" s="98">
        <v>11</v>
      </c>
      <c r="S130" s="98">
        <v>0</v>
      </c>
      <c r="T130" s="98">
        <v>1</v>
      </c>
      <c r="U130" s="98">
        <v>4</v>
      </c>
      <c r="V130" s="98">
        <v>-6</v>
      </c>
    </row>
    <row r="131" spans="2:22" ht="15" thickBot="1" x14ac:dyDescent="0.4">
      <c r="B131" s="97" t="s">
        <v>197</v>
      </c>
      <c r="C131" s="68" t="s">
        <v>248</v>
      </c>
      <c r="D131" s="98">
        <v>3</v>
      </c>
      <c r="E131" s="98">
        <v>5</v>
      </c>
      <c r="F131" s="98">
        <v>12</v>
      </c>
      <c r="G131" s="98">
        <v>4</v>
      </c>
      <c r="H131" s="98">
        <v>5</v>
      </c>
      <c r="I131" s="98">
        <v>5</v>
      </c>
      <c r="J131" s="98">
        <v>3</v>
      </c>
      <c r="K131" s="98">
        <v>-9</v>
      </c>
      <c r="L131" s="98">
        <v>-16</v>
      </c>
      <c r="M131" s="98">
        <v>0</v>
      </c>
      <c r="N131" s="98">
        <v>0</v>
      </c>
      <c r="O131" s="98">
        <v>2</v>
      </c>
      <c r="P131" s="98">
        <v>-1</v>
      </c>
      <c r="Q131" s="98">
        <v>4</v>
      </c>
      <c r="R131" s="98">
        <v>-12</v>
      </c>
      <c r="S131" s="98">
        <v>-1</v>
      </c>
      <c r="T131" s="98">
        <v>2</v>
      </c>
      <c r="U131" s="98">
        <v>-1</v>
      </c>
      <c r="V131" s="98">
        <v>-5</v>
      </c>
    </row>
    <row r="132" spans="2:22" ht="15" thickBot="1" x14ac:dyDescent="0.4">
      <c r="B132" s="97" t="s">
        <v>199</v>
      </c>
      <c r="C132" s="71" t="s">
        <v>182</v>
      </c>
      <c r="D132" s="98">
        <v>-55</v>
      </c>
      <c r="E132" s="98">
        <v>-15</v>
      </c>
      <c r="F132" s="98">
        <v>-18</v>
      </c>
      <c r="G132" s="98">
        <v>-22</v>
      </c>
      <c r="H132" s="98">
        <v>-26</v>
      </c>
      <c r="I132" s="98">
        <v>-16</v>
      </c>
      <c r="J132" s="98">
        <v>-21</v>
      </c>
      <c r="K132" s="98">
        <v>-27</v>
      </c>
      <c r="L132" s="98">
        <v>-28</v>
      </c>
      <c r="M132" s="98">
        <v>-33</v>
      </c>
      <c r="N132" s="98">
        <v>-42</v>
      </c>
      <c r="O132" s="98">
        <v>-37</v>
      </c>
      <c r="P132" s="98">
        <v>-39</v>
      </c>
      <c r="Q132" s="98">
        <v>-51</v>
      </c>
      <c r="R132" s="98">
        <v>-53</v>
      </c>
      <c r="S132" s="98">
        <v>-32</v>
      </c>
      <c r="T132" s="98">
        <v>-54</v>
      </c>
      <c r="U132" s="98">
        <v>-34</v>
      </c>
      <c r="V132" s="98">
        <v>-27</v>
      </c>
    </row>
    <row r="133" spans="2:22" ht="15" thickBot="1" x14ac:dyDescent="0.4">
      <c r="B133" s="97" t="s">
        <v>200</v>
      </c>
      <c r="C133" s="90"/>
      <c r="D133" s="98">
        <v>9</v>
      </c>
      <c r="E133" s="98">
        <v>7</v>
      </c>
      <c r="F133" s="98">
        <v>2</v>
      </c>
      <c r="G133" s="98">
        <v>4</v>
      </c>
      <c r="H133" s="98">
        <v>-1</v>
      </c>
      <c r="I133" s="98">
        <v>-2</v>
      </c>
      <c r="J133" s="98">
        <v>-2</v>
      </c>
      <c r="K133" s="98">
        <v>-7</v>
      </c>
      <c r="L133" s="98">
        <v>-11</v>
      </c>
      <c r="M133" s="98">
        <v>3</v>
      </c>
      <c r="N133" s="98">
        <v>-4</v>
      </c>
      <c r="O133" s="98">
        <v>4</v>
      </c>
      <c r="P133" s="98">
        <v>3</v>
      </c>
      <c r="Q133" s="98">
        <v>-1</v>
      </c>
      <c r="R133" s="98">
        <v>-2</v>
      </c>
      <c r="S133" s="98">
        <v>1</v>
      </c>
      <c r="T133" s="98">
        <v>-1</v>
      </c>
      <c r="U133" s="98">
        <v>3</v>
      </c>
      <c r="V133" s="98">
        <v>-1</v>
      </c>
    </row>
    <row r="136" spans="2:22" x14ac:dyDescent="0.35">
      <c r="C136" s="78" t="s">
        <v>272</v>
      </c>
    </row>
    <row r="137" spans="2:22" x14ac:dyDescent="0.35">
      <c r="C137" t="s">
        <v>273</v>
      </c>
      <c r="D137" s="100">
        <f>+D101</f>
        <v>36</v>
      </c>
      <c r="E137" s="100">
        <f t="shared" ref="E137:V137" si="8">+E101</f>
        <v>34</v>
      </c>
      <c r="F137" s="100">
        <f t="shared" si="8"/>
        <v>32</v>
      </c>
      <c r="G137" s="100">
        <f t="shared" si="8"/>
        <v>33</v>
      </c>
      <c r="H137" s="100">
        <f t="shared" si="8"/>
        <v>32</v>
      </c>
      <c r="I137" s="100">
        <f t="shared" si="8"/>
        <v>28</v>
      </c>
      <c r="J137" s="100">
        <f t="shared" si="8"/>
        <v>11</v>
      </c>
      <c r="K137" s="100">
        <f t="shared" si="8"/>
        <v>23</v>
      </c>
      <c r="L137" s="100">
        <f t="shared" si="8"/>
        <v>32</v>
      </c>
      <c r="M137" s="100">
        <f t="shared" si="8"/>
        <v>5</v>
      </c>
      <c r="N137" s="100">
        <f t="shared" si="8"/>
        <v>23</v>
      </c>
      <c r="O137" s="100">
        <f t="shared" si="8"/>
        <v>23</v>
      </c>
      <c r="P137" s="100">
        <f t="shared" si="8"/>
        <v>5</v>
      </c>
      <c r="Q137" s="100">
        <f t="shared" si="8"/>
        <v>16</v>
      </c>
      <c r="R137" s="100">
        <f t="shared" si="8"/>
        <v>26</v>
      </c>
      <c r="S137" s="100">
        <f t="shared" si="8"/>
        <v>5</v>
      </c>
      <c r="T137" s="100">
        <f t="shared" si="8"/>
        <v>5</v>
      </c>
      <c r="U137" s="100">
        <f t="shared" si="8"/>
        <v>5</v>
      </c>
      <c r="V137" s="100">
        <f t="shared" si="8"/>
        <v>5</v>
      </c>
    </row>
    <row r="138" spans="2:22" x14ac:dyDescent="0.35">
      <c r="C138" t="s">
        <v>276</v>
      </c>
      <c r="D138">
        <f>+D129</f>
        <v>41</v>
      </c>
      <c r="E138">
        <f t="shared" ref="E138:V138" si="9">+E129</f>
        <v>35</v>
      </c>
      <c r="F138">
        <f t="shared" si="9"/>
        <v>48</v>
      </c>
      <c r="G138">
        <f t="shared" si="9"/>
        <v>38</v>
      </c>
      <c r="H138">
        <f t="shared" si="9"/>
        <v>42</v>
      </c>
      <c r="I138">
        <f t="shared" si="9"/>
        <v>38</v>
      </c>
      <c r="J138">
        <f t="shared" si="9"/>
        <v>39</v>
      </c>
      <c r="K138">
        <f t="shared" si="9"/>
        <v>33</v>
      </c>
      <c r="L138">
        <f t="shared" si="9"/>
        <v>34</v>
      </c>
      <c r="M138">
        <f t="shared" si="9"/>
        <v>32</v>
      </c>
      <c r="N138">
        <f t="shared" si="9"/>
        <v>28</v>
      </c>
      <c r="O138">
        <f t="shared" si="9"/>
        <v>29</v>
      </c>
      <c r="P138">
        <f t="shared" si="9"/>
        <v>31</v>
      </c>
      <c r="Q138">
        <f t="shared" si="9"/>
        <v>25</v>
      </c>
      <c r="R138">
        <f t="shared" si="9"/>
        <v>24</v>
      </c>
      <c r="S138">
        <f t="shared" si="9"/>
        <v>27</v>
      </c>
      <c r="T138">
        <f t="shared" si="9"/>
        <v>26</v>
      </c>
      <c r="U138">
        <f t="shared" si="9"/>
        <v>24</v>
      </c>
      <c r="V138">
        <f t="shared" si="9"/>
        <v>12</v>
      </c>
    </row>
    <row r="139" spans="2:22" x14ac:dyDescent="0.35">
      <c r="B139">
        <v>0.15</v>
      </c>
      <c r="C139" t="s">
        <v>280</v>
      </c>
      <c r="D139" s="100">
        <f>MIN(D$137,MAX(D$138*$B139,0))</f>
        <v>6.1499999999999995</v>
      </c>
      <c r="E139" s="100">
        <f t="shared" ref="E139:V143" si="10">MIN(E$137,MAX(E$138*$B139,0))</f>
        <v>5.25</v>
      </c>
      <c r="F139" s="100">
        <f t="shared" si="10"/>
        <v>7.1999999999999993</v>
      </c>
      <c r="G139" s="100">
        <f t="shared" si="10"/>
        <v>5.7</v>
      </c>
      <c r="H139" s="100">
        <f t="shared" si="10"/>
        <v>6.3</v>
      </c>
      <c r="I139" s="100">
        <f t="shared" si="10"/>
        <v>5.7</v>
      </c>
      <c r="J139" s="100">
        <f t="shared" si="10"/>
        <v>5.85</v>
      </c>
      <c r="K139" s="100">
        <f t="shared" si="10"/>
        <v>4.95</v>
      </c>
      <c r="L139" s="100">
        <f t="shared" si="10"/>
        <v>5.0999999999999996</v>
      </c>
      <c r="M139" s="100">
        <f t="shared" si="10"/>
        <v>4.8</v>
      </c>
      <c r="N139" s="100">
        <f t="shared" si="10"/>
        <v>4.2</v>
      </c>
      <c r="O139" s="100">
        <f t="shared" si="10"/>
        <v>4.3499999999999996</v>
      </c>
      <c r="P139" s="100">
        <f t="shared" si="10"/>
        <v>4.6499999999999995</v>
      </c>
      <c r="Q139" s="100">
        <f t="shared" si="10"/>
        <v>3.75</v>
      </c>
      <c r="R139" s="100">
        <f t="shared" si="10"/>
        <v>3.5999999999999996</v>
      </c>
      <c r="S139" s="100">
        <f t="shared" si="10"/>
        <v>4.05</v>
      </c>
      <c r="T139" s="100">
        <f t="shared" si="10"/>
        <v>3.9</v>
      </c>
      <c r="U139" s="100">
        <f t="shared" si="10"/>
        <v>3.5999999999999996</v>
      </c>
      <c r="V139" s="100">
        <f t="shared" si="10"/>
        <v>1.7999999999999998</v>
      </c>
    </row>
    <row r="140" spans="2:22" x14ac:dyDescent="0.35">
      <c r="B140">
        <v>0.3</v>
      </c>
      <c r="D140" s="100">
        <f t="shared" ref="D140:S143" si="11">MIN(D$137,MAX(D$138*$B140,0))</f>
        <v>12.299999999999999</v>
      </c>
      <c r="E140" s="100">
        <f t="shared" si="11"/>
        <v>10.5</v>
      </c>
      <c r="F140" s="100">
        <f t="shared" si="11"/>
        <v>14.399999999999999</v>
      </c>
      <c r="G140" s="100">
        <f t="shared" si="11"/>
        <v>11.4</v>
      </c>
      <c r="H140" s="100">
        <f t="shared" si="11"/>
        <v>12.6</v>
      </c>
      <c r="I140" s="100">
        <f t="shared" si="11"/>
        <v>11.4</v>
      </c>
      <c r="J140" s="100">
        <f t="shared" si="11"/>
        <v>11</v>
      </c>
      <c r="K140" s="100">
        <f t="shared" si="11"/>
        <v>9.9</v>
      </c>
      <c r="L140" s="100">
        <f t="shared" si="11"/>
        <v>10.199999999999999</v>
      </c>
      <c r="M140" s="100">
        <f t="shared" si="11"/>
        <v>5</v>
      </c>
      <c r="N140" s="100">
        <f t="shared" si="11"/>
        <v>8.4</v>
      </c>
      <c r="O140" s="100">
        <f t="shared" si="11"/>
        <v>8.6999999999999993</v>
      </c>
      <c r="P140" s="100">
        <f t="shared" si="11"/>
        <v>5</v>
      </c>
      <c r="Q140" s="100">
        <f t="shared" si="11"/>
        <v>7.5</v>
      </c>
      <c r="R140" s="100">
        <f t="shared" si="11"/>
        <v>7.1999999999999993</v>
      </c>
      <c r="S140" s="100">
        <f t="shared" si="11"/>
        <v>5</v>
      </c>
      <c r="T140" s="100">
        <f t="shared" si="10"/>
        <v>5</v>
      </c>
      <c r="U140" s="100">
        <f t="shared" si="10"/>
        <v>5</v>
      </c>
      <c r="V140" s="100">
        <f t="shared" si="10"/>
        <v>3.5999999999999996</v>
      </c>
    </row>
    <row r="141" spans="2:22" x14ac:dyDescent="0.35">
      <c r="B141">
        <v>0.5</v>
      </c>
      <c r="D141" s="100">
        <f t="shared" si="11"/>
        <v>20.5</v>
      </c>
      <c r="E141" s="100">
        <f t="shared" si="10"/>
        <v>17.5</v>
      </c>
      <c r="F141" s="100">
        <f t="shared" si="10"/>
        <v>24</v>
      </c>
      <c r="G141" s="100">
        <f t="shared" si="10"/>
        <v>19</v>
      </c>
      <c r="H141" s="100">
        <f t="shared" si="10"/>
        <v>21</v>
      </c>
      <c r="I141" s="100">
        <f t="shared" si="10"/>
        <v>19</v>
      </c>
      <c r="J141" s="100">
        <f t="shared" si="10"/>
        <v>11</v>
      </c>
      <c r="K141" s="100">
        <f t="shared" si="10"/>
        <v>16.5</v>
      </c>
      <c r="L141" s="100">
        <f t="shared" si="10"/>
        <v>17</v>
      </c>
      <c r="M141" s="100">
        <f t="shared" si="10"/>
        <v>5</v>
      </c>
      <c r="N141" s="100">
        <f t="shared" si="10"/>
        <v>14</v>
      </c>
      <c r="O141" s="100">
        <f t="shared" si="10"/>
        <v>14.5</v>
      </c>
      <c r="P141" s="100">
        <f t="shared" si="10"/>
        <v>5</v>
      </c>
      <c r="Q141" s="100">
        <f t="shared" si="10"/>
        <v>12.5</v>
      </c>
      <c r="R141" s="100">
        <f t="shared" si="10"/>
        <v>12</v>
      </c>
      <c r="S141" s="100">
        <f t="shared" si="10"/>
        <v>5</v>
      </c>
      <c r="T141" s="100">
        <f t="shared" si="10"/>
        <v>5</v>
      </c>
      <c r="U141" s="100">
        <f t="shared" si="10"/>
        <v>5</v>
      </c>
      <c r="V141" s="100">
        <f t="shared" si="10"/>
        <v>5</v>
      </c>
    </row>
    <row r="142" spans="2:22" x14ac:dyDescent="0.35">
      <c r="B142" s="110">
        <v>0.7</v>
      </c>
      <c r="C142" s="110" t="s">
        <v>312</v>
      </c>
      <c r="D142" s="100">
        <f t="shared" si="11"/>
        <v>28.7</v>
      </c>
      <c r="E142" s="100">
        <f t="shared" si="10"/>
        <v>24.5</v>
      </c>
      <c r="F142" s="100">
        <f t="shared" si="10"/>
        <v>32</v>
      </c>
      <c r="G142" s="100">
        <f t="shared" si="10"/>
        <v>26.599999999999998</v>
      </c>
      <c r="H142" s="100">
        <f t="shared" si="10"/>
        <v>29.4</v>
      </c>
      <c r="I142" s="100">
        <f t="shared" si="10"/>
        <v>26.599999999999998</v>
      </c>
      <c r="J142" s="100">
        <f t="shared" si="10"/>
        <v>11</v>
      </c>
      <c r="K142" s="100">
        <f t="shared" si="10"/>
        <v>23</v>
      </c>
      <c r="L142" s="100">
        <f t="shared" si="10"/>
        <v>23.799999999999997</v>
      </c>
      <c r="M142" s="100">
        <f t="shared" si="10"/>
        <v>5</v>
      </c>
      <c r="N142" s="100">
        <f t="shared" si="10"/>
        <v>19.599999999999998</v>
      </c>
      <c r="O142" s="100">
        <f t="shared" si="10"/>
        <v>20.299999999999997</v>
      </c>
      <c r="P142" s="100">
        <f t="shared" si="10"/>
        <v>5</v>
      </c>
      <c r="Q142" s="100">
        <f t="shared" si="10"/>
        <v>16</v>
      </c>
      <c r="R142" s="100">
        <f t="shared" si="10"/>
        <v>16.799999999999997</v>
      </c>
      <c r="S142" s="100">
        <f t="shared" si="10"/>
        <v>5</v>
      </c>
      <c r="T142" s="100">
        <f t="shared" si="10"/>
        <v>5</v>
      </c>
      <c r="U142" s="100">
        <f t="shared" si="10"/>
        <v>5</v>
      </c>
      <c r="V142" s="100">
        <f t="shared" si="10"/>
        <v>5</v>
      </c>
    </row>
    <row r="143" spans="2:22" ht="15" thickBot="1" x14ac:dyDescent="0.4">
      <c r="B143">
        <v>1</v>
      </c>
      <c r="D143" s="100">
        <f t="shared" si="11"/>
        <v>36</v>
      </c>
      <c r="E143" s="100">
        <f t="shared" si="10"/>
        <v>34</v>
      </c>
      <c r="F143" s="100">
        <f t="shared" si="10"/>
        <v>32</v>
      </c>
      <c r="G143" s="100">
        <f t="shared" si="10"/>
        <v>33</v>
      </c>
      <c r="H143" s="100">
        <f t="shared" si="10"/>
        <v>32</v>
      </c>
      <c r="I143" s="100">
        <f t="shared" si="10"/>
        <v>28</v>
      </c>
      <c r="J143" s="100">
        <f t="shared" si="10"/>
        <v>11</v>
      </c>
      <c r="K143" s="100">
        <f t="shared" si="10"/>
        <v>23</v>
      </c>
      <c r="L143" s="100">
        <f t="shared" si="10"/>
        <v>32</v>
      </c>
      <c r="M143" s="100">
        <f t="shared" si="10"/>
        <v>5</v>
      </c>
      <c r="N143" s="100">
        <f t="shared" si="10"/>
        <v>23</v>
      </c>
      <c r="O143" s="100">
        <f t="shared" si="10"/>
        <v>23</v>
      </c>
      <c r="P143" s="100">
        <f t="shared" si="10"/>
        <v>5</v>
      </c>
      <c r="Q143" s="100">
        <f t="shared" si="10"/>
        <v>16</v>
      </c>
      <c r="R143" s="100">
        <f t="shared" si="10"/>
        <v>24</v>
      </c>
      <c r="S143" s="100">
        <f t="shared" si="10"/>
        <v>5</v>
      </c>
      <c r="T143" s="100">
        <f t="shared" si="10"/>
        <v>5</v>
      </c>
      <c r="U143" s="100">
        <f t="shared" si="10"/>
        <v>5</v>
      </c>
      <c r="V143" s="100">
        <f t="shared" si="10"/>
        <v>5</v>
      </c>
    </row>
    <row r="144" spans="2:22" x14ac:dyDescent="0.35">
      <c r="D144" s="64" t="s">
        <v>7</v>
      </c>
      <c r="E144" s="64" t="s">
        <v>8</v>
      </c>
      <c r="F144" s="65" t="s">
        <v>9</v>
      </c>
      <c r="G144" s="65" t="s">
        <v>10</v>
      </c>
      <c r="H144" s="65" t="s">
        <v>11</v>
      </c>
      <c r="I144" s="65" t="s">
        <v>12</v>
      </c>
      <c r="J144" s="65" t="s">
        <v>13</v>
      </c>
      <c r="K144" s="65" t="s">
        <v>14</v>
      </c>
      <c r="L144" s="65" t="s">
        <v>15</v>
      </c>
      <c r="M144" s="65" t="s">
        <v>16</v>
      </c>
      <c r="N144" s="65" t="s">
        <v>17</v>
      </c>
      <c r="O144" s="65" t="s">
        <v>18</v>
      </c>
      <c r="P144" s="65" t="s">
        <v>19</v>
      </c>
      <c r="Q144" s="65" t="s">
        <v>20</v>
      </c>
      <c r="R144" s="65" t="s">
        <v>21</v>
      </c>
      <c r="S144" s="65" t="s">
        <v>22</v>
      </c>
      <c r="T144" s="65" t="s">
        <v>23</v>
      </c>
      <c r="U144" s="65">
        <v>7</v>
      </c>
      <c r="V144" s="66">
        <v>8</v>
      </c>
    </row>
    <row r="145" spans="2:24" x14ac:dyDescent="0.35">
      <c r="C145" t="s">
        <v>281</v>
      </c>
      <c r="D145" s="100">
        <f>+AE115</f>
        <v>2</v>
      </c>
      <c r="E145" s="100">
        <f t="shared" ref="E145:V145" si="12">+AF115</f>
        <v>2</v>
      </c>
      <c r="F145" s="100">
        <f t="shared" si="12"/>
        <v>2</v>
      </c>
      <c r="G145" s="100">
        <f t="shared" si="12"/>
        <v>2</v>
      </c>
      <c r="H145" s="100">
        <f t="shared" si="12"/>
        <v>2</v>
      </c>
      <c r="I145" s="100">
        <f t="shared" si="12"/>
        <v>2</v>
      </c>
      <c r="J145" s="100">
        <f t="shared" si="12"/>
        <v>2</v>
      </c>
      <c r="K145" s="100">
        <f t="shared" si="12"/>
        <v>3</v>
      </c>
      <c r="L145" s="100">
        <f t="shared" si="12"/>
        <v>4</v>
      </c>
      <c r="M145" s="100">
        <f t="shared" si="12"/>
        <v>2</v>
      </c>
      <c r="N145" s="100">
        <f t="shared" si="12"/>
        <v>3</v>
      </c>
      <c r="O145" s="100">
        <f t="shared" si="12"/>
        <v>2</v>
      </c>
      <c r="P145" s="100">
        <f t="shared" si="12"/>
        <v>2</v>
      </c>
      <c r="Q145" s="100">
        <f t="shared" si="12"/>
        <v>3</v>
      </c>
      <c r="R145" s="100">
        <f t="shared" si="12"/>
        <v>2</v>
      </c>
      <c r="S145" s="100">
        <f t="shared" si="12"/>
        <v>2</v>
      </c>
      <c r="T145" s="100">
        <f t="shared" si="12"/>
        <v>2</v>
      </c>
      <c r="U145" s="100">
        <f t="shared" si="12"/>
        <v>2</v>
      </c>
      <c r="V145" s="100">
        <f t="shared" si="12"/>
        <v>1</v>
      </c>
    </row>
    <row r="146" spans="2:24" x14ac:dyDescent="0.35">
      <c r="B146">
        <v>0.15</v>
      </c>
      <c r="C146" t="s">
        <v>279</v>
      </c>
      <c r="D146" s="93">
        <f>MAX(0,D$137-D139)/D$145/10</f>
        <v>1.4925000000000002</v>
      </c>
      <c r="E146" s="93">
        <f t="shared" ref="E146:V150" si="13">MAX(0,E$137-E139)/E$145/10</f>
        <v>1.4375</v>
      </c>
      <c r="F146" s="93">
        <f t="shared" si="13"/>
        <v>1.24</v>
      </c>
      <c r="G146" s="93">
        <f t="shared" si="13"/>
        <v>1.365</v>
      </c>
      <c r="H146" s="93">
        <f t="shared" si="13"/>
        <v>1.2849999999999999</v>
      </c>
      <c r="I146" s="93">
        <f t="shared" si="13"/>
        <v>1.115</v>
      </c>
      <c r="J146" s="93">
        <f t="shared" si="13"/>
        <v>0.25750000000000001</v>
      </c>
      <c r="K146" s="93">
        <f t="shared" si="13"/>
        <v>0.60166666666666668</v>
      </c>
      <c r="L146" s="93">
        <f t="shared" si="13"/>
        <v>0.67249999999999999</v>
      </c>
      <c r="M146" s="93">
        <f t="shared" si="13"/>
        <v>1.0000000000000009E-2</v>
      </c>
      <c r="N146" s="93">
        <f t="shared" si="13"/>
        <v>0.62666666666666671</v>
      </c>
      <c r="O146" s="93">
        <f t="shared" si="13"/>
        <v>0.93249999999999988</v>
      </c>
      <c r="P146" s="93">
        <f t="shared" si="13"/>
        <v>1.7500000000000026E-2</v>
      </c>
      <c r="Q146" s="93">
        <f t="shared" si="13"/>
        <v>0.40833333333333333</v>
      </c>
      <c r="R146" s="93">
        <f t="shared" si="13"/>
        <v>1.1199999999999999</v>
      </c>
      <c r="S146" s="93">
        <f t="shared" si="13"/>
        <v>4.7500000000000007E-2</v>
      </c>
      <c r="T146" s="93">
        <f t="shared" si="13"/>
        <v>5.5000000000000007E-2</v>
      </c>
      <c r="U146" s="93">
        <f t="shared" si="13"/>
        <v>7.0000000000000021E-2</v>
      </c>
      <c r="V146" s="93">
        <f t="shared" si="13"/>
        <v>0.32</v>
      </c>
      <c r="X146" s="101">
        <v>1.5</v>
      </c>
    </row>
    <row r="147" spans="2:24" x14ac:dyDescent="0.35">
      <c r="B147">
        <v>0.3</v>
      </c>
      <c r="D147" s="93">
        <f t="shared" ref="D147:S150" si="14">MAX(0,D$137-D140)/D$145/10</f>
        <v>1.1850000000000001</v>
      </c>
      <c r="E147" s="93">
        <f t="shared" si="14"/>
        <v>1.175</v>
      </c>
      <c r="F147" s="93">
        <f t="shared" si="14"/>
        <v>0.88000000000000012</v>
      </c>
      <c r="G147" s="93">
        <f t="shared" si="14"/>
        <v>1.08</v>
      </c>
      <c r="H147" s="93">
        <f t="shared" si="14"/>
        <v>0.97</v>
      </c>
      <c r="I147" s="93">
        <f t="shared" si="14"/>
        <v>0.83000000000000007</v>
      </c>
      <c r="J147" s="93">
        <f t="shared" si="14"/>
        <v>0</v>
      </c>
      <c r="K147" s="93">
        <f t="shared" si="14"/>
        <v>0.43666666666666665</v>
      </c>
      <c r="L147" s="93">
        <f t="shared" si="14"/>
        <v>0.54500000000000004</v>
      </c>
      <c r="M147" s="93">
        <f t="shared" si="14"/>
        <v>0</v>
      </c>
      <c r="N147" s="93">
        <f t="shared" si="14"/>
        <v>0.48666666666666664</v>
      </c>
      <c r="O147" s="93">
        <f t="shared" si="14"/>
        <v>0.71500000000000008</v>
      </c>
      <c r="P147" s="93">
        <f t="shared" si="14"/>
        <v>0</v>
      </c>
      <c r="Q147" s="93">
        <f t="shared" si="14"/>
        <v>0.28333333333333333</v>
      </c>
      <c r="R147" s="93">
        <f t="shared" si="14"/>
        <v>0.94000000000000006</v>
      </c>
      <c r="S147" s="93">
        <f t="shared" si="14"/>
        <v>0</v>
      </c>
      <c r="T147" s="93">
        <f t="shared" si="13"/>
        <v>0</v>
      </c>
      <c r="U147" s="93">
        <f t="shared" si="13"/>
        <v>0</v>
      </c>
      <c r="V147" s="93">
        <f t="shared" si="13"/>
        <v>0.14000000000000004</v>
      </c>
    </row>
    <row r="148" spans="2:24" x14ac:dyDescent="0.35">
      <c r="B148">
        <v>0.5</v>
      </c>
      <c r="D148" s="93">
        <f t="shared" si="14"/>
        <v>0.77500000000000002</v>
      </c>
      <c r="E148" s="93">
        <f t="shared" si="13"/>
        <v>0.82499999999999996</v>
      </c>
      <c r="F148" s="93">
        <f t="shared" si="13"/>
        <v>0.4</v>
      </c>
      <c r="G148" s="93">
        <f t="shared" si="13"/>
        <v>0.7</v>
      </c>
      <c r="H148" s="93">
        <f t="shared" si="13"/>
        <v>0.55000000000000004</v>
      </c>
      <c r="I148" s="93">
        <f t="shared" si="13"/>
        <v>0.45</v>
      </c>
      <c r="J148" s="93">
        <f t="shared" si="13"/>
        <v>0</v>
      </c>
      <c r="K148" s="93">
        <f t="shared" si="13"/>
        <v>0.21666666666666665</v>
      </c>
      <c r="L148" s="93">
        <f t="shared" si="13"/>
        <v>0.375</v>
      </c>
      <c r="M148" s="93">
        <f t="shared" si="13"/>
        <v>0</v>
      </c>
      <c r="N148" s="93">
        <f t="shared" si="13"/>
        <v>0.3</v>
      </c>
      <c r="O148" s="93">
        <f t="shared" si="13"/>
        <v>0.42499999999999999</v>
      </c>
      <c r="P148" s="93">
        <f t="shared" si="13"/>
        <v>0</v>
      </c>
      <c r="Q148" s="93">
        <f t="shared" si="13"/>
        <v>0.11666666666666667</v>
      </c>
      <c r="R148" s="93">
        <f t="shared" si="13"/>
        <v>0.7</v>
      </c>
      <c r="S148" s="93">
        <f t="shared" si="13"/>
        <v>0</v>
      </c>
      <c r="T148" s="93">
        <f t="shared" si="13"/>
        <v>0</v>
      </c>
      <c r="U148" s="93">
        <f t="shared" si="13"/>
        <v>0</v>
      </c>
      <c r="V148" s="93">
        <f t="shared" si="13"/>
        <v>0</v>
      </c>
    </row>
    <row r="149" spans="2:24" x14ac:dyDescent="0.35">
      <c r="B149" s="110">
        <v>0.7</v>
      </c>
      <c r="C149" s="110" t="s">
        <v>312</v>
      </c>
      <c r="D149" s="93">
        <f t="shared" si="14"/>
        <v>0.36500000000000005</v>
      </c>
      <c r="E149" s="93">
        <f t="shared" si="13"/>
        <v>0.47499999999999998</v>
      </c>
      <c r="F149" s="93">
        <f t="shared" si="13"/>
        <v>0</v>
      </c>
      <c r="G149" s="93">
        <f t="shared" si="13"/>
        <v>0.32000000000000012</v>
      </c>
      <c r="H149" s="93">
        <f t="shared" si="13"/>
        <v>0.13000000000000006</v>
      </c>
      <c r="I149" s="93">
        <f t="shared" si="13"/>
        <v>7.0000000000000104E-2</v>
      </c>
      <c r="J149" s="93">
        <f t="shared" si="13"/>
        <v>0</v>
      </c>
      <c r="K149" s="93">
        <f t="shared" si="13"/>
        <v>0</v>
      </c>
      <c r="L149" s="93">
        <f t="shared" si="13"/>
        <v>0.20500000000000007</v>
      </c>
      <c r="M149" s="93">
        <f t="shared" si="13"/>
        <v>0</v>
      </c>
      <c r="N149" s="93">
        <f t="shared" si="13"/>
        <v>0.1133333333333334</v>
      </c>
      <c r="O149" s="93">
        <f t="shared" si="13"/>
        <v>0.13500000000000015</v>
      </c>
      <c r="P149" s="93">
        <f t="shared" si="13"/>
        <v>0</v>
      </c>
      <c r="Q149" s="93">
        <f t="shared" si="13"/>
        <v>0</v>
      </c>
      <c r="R149" s="93">
        <f t="shared" si="13"/>
        <v>0.46000000000000013</v>
      </c>
      <c r="S149" s="93">
        <f t="shared" si="13"/>
        <v>0</v>
      </c>
      <c r="T149" s="93">
        <f t="shared" si="13"/>
        <v>0</v>
      </c>
      <c r="U149" s="93">
        <f t="shared" si="13"/>
        <v>0</v>
      </c>
      <c r="V149" s="93">
        <f t="shared" si="13"/>
        <v>0</v>
      </c>
    </row>
    <row r="150" spans="2:24" x14ac:dyDescent="0.35">
      <c r="B150">
        <v>1</v>
      </c>
      <c r="D150" s="93">
        <f t="shared" si="14"/>
        <v>0</v>
      </c>
      <c r="E150" s="93">
        <f t="shared" si="13"/>
        <v>0</v>
      </c>
      <c r="F150" s="93">
        <f t="shared" si="13"/>
        <v>0</v>
      </c>
      <c r="G150" s="93">
        <f t="shared" si="13"/>
        <v>0</v>
      </c>
      <c r="H150" s="93">
        <f t="shared" si="13"/>
        <v>0</v>
      </c>
      <c r="I150" s="93">
        <f t="shared" si="13"/>
        <v>0</v>
      </c>
      <c r="J150" s="93">
        <f t="shared" si="13"/>
        <v>0</v>
      </c>
      <c r="K150" s="93">
        <f t="shared" si="13"/>
        <v>0</v>
      </c>
      <c r="L150" s="93">
        <f t="shared" si="13"/>
        <v>0</v>
      </c>
      <c r="M150" s="93">
        <f t="shared" si="13"/>
        <v>0</v>
      </c>
      <c r="N150" s="93">
        <f t="shared" si="13"/>
        <v>0</v>
      </c>
      <c r="O150" s="93">
        <f t="shared" si="13"/>
        <v>0</v>
      </c>
      <c r="P150" s="93">
        <f t="shared" si="13"/>
        <v>0</v>
      </c>
      <c r="Q150" s="93">
        <f t="shared" si="13"/>
        <v>0</v>
      </c>
      <c r="R150" s="93">
        <f t="shared" si="13"/>
        <v>0.1</v>
      </c>
      <c r="S150" s="93">
        <f t="shared" si="13"/>
        <v>0</v>
      </c>
      <c r="T150" s="93">
        <f t="shared" si="13"/>
        <v>0</v>
      </c>
      <c r="U150" s="93">
        <f t="shared" si="13"/>
        <v>0</v>
      </c>
      <c r="V150" s="93">
        <f t="shared" si="13"/>
        <v>0</v>
      </c>
    </row>
    <row r="153" spans="2:24" x14ac:dyDescent="0.35">
      <c r="C153" s="78" t="s">
        <v>274</v>
      </c>
    </row>
    <row r="154" spans="2:24" x14ac:dyDescent="0.35">
      <c r="C154" t="s">
        <v>273</v>
      </c>
      <c r="D154" s="100">
        <f t="shared" ref="D154:V154" si="15">+D98</f>
        <v>27</v>
      </c>
      <c r="E154" s="100">
        <f t="shared" si="15"/>
        <v>25</v>
      </c>
      <c r="F154" s="100">
        <f t="shared" si="15"/>
        <v>21</v>
      </c>
      <c r="G154" s="100">
        <f t="shared" si="15"/>
        <v>18</v>
      </c>
      <c r="H154" s="100">
        <f t="shared" si="15"/>
        <v>15</v>
      </c>
      <c r="I154" s="100">
        <f t="shared" si="15"/>
        <v>13</v>
      </c>
      <c r="J154" s="100">
        <f t="shared" si="15"/>
        <v>5</v>
      </c>
      <c r="K154" s="100">
        <f t="shared" si="15"/>
        <v>10</v>
      </c>
      <c r="L154" s="100">
        <f t="shared" si="15"/>
        <v>6</v>
      </c>
      <c r="M154" s="100">
        <f t="shared" si="15"/>
        <v>8</v>
      </c>
      <c r="N154" s="100">
        <f t="shared" si="15"/>
        <v>14</v>
      </c>
      <c r="O154" s="100">
        <f t="shared" si="15"/>
        <v>10</v>
      </c>
      <c r="P154" s="100">
        <f t="shared" si="15"/>
        <v>17</v>
      </c>
      <c r="Q154" s="100">
        <f t="shared" si="15"/>
        <v>26</v>
      </c>
      <c r="R154" s="100">
        <f t="shared" si="15"/>
        <v>29</v>
      </c>
      <c r="S154" s="100">
        <f t="shared" si="15"/>
        <v>21</v>
      </c>
      <c r="T154" s="100">
        <f t="shared" si="15"/>
        <v>26</v>
      </c>
      <c r="U154" s="100">
        <f t="shared" si="15"/>
        <v>22</v>
      </c>
      <c r="V154" s="100">
        <f t="shared" si="15"/>
        <v>39</v>
      </c>
    </row>
    <row r="155" spans="2:24" x14ac:dyDescent="0.35">
      <c r="C155" t="s">
        <v>276</v>
      </c>
      <c r="D155">
        <f t="shared" ref="D155:V155" si="16">+D126</f>
        <v>2</v>
      </c>
      <c r="E155">
        <f t="shared" si="16"/>
        <v>3</v>
      </c>
      <c r="F155">
        <f t="shared" si="16"/>
        <v>2</v>
      </c>
      <c r="G155">
        <f t="shared" si="16"/>
        <v>2</v>
      </c>
      <c r="H155">
        <f t="shared" si="16"/>
        <v>0</v>
      </c>
      <c r="I155">
        <f t="shared" si="16"/>
        <v>9</v>
      </c>
      <c r="J155">
        <f t="shared" si="16"/>
        <v>0</v>
      </c>
      <c r="K155">
        <f t="shared" si="16"/>
        <v>-4</v>
      </c>
      <c r="L155">
        <f t="shared" si="16"/>
        <v>1</v>
      </c>
      <c r="M155">
        <f t="shared" si="16"/>
        <v>3</v>
      </c>
      <c r="N155">
        <f t="shared" si="16"/>
        <v>6</v>
      </c>
      <c r="O155">
        <f t="shared" si="16"/>
        <v>4</v>
      </c>
      <c r="P155">
        <f t="shared" si="16"/>
        <v>4</v>
      </c>
      <c r="Q155">
        <f t="shared" si="16"/>
        <v>4</v>
      </c>
      <c r="R155">
        <f t="shared" si="16"/>
        <v>3</v>
      </c>
      <c r="S155">
        <f t="shared" si="16"/>
        <v>4</v>
      </c>
      <c r="T155">
        <f t="shared" si="16"/>
        <v>1</v>
      </c>
      <c r="U155">
        <f t="shared" si="16"/>
        <v>3</v>
      </c>
      <c r="V155">
        <f t="shared" si="16"/>
        <v>3</v>
      </c>
    </row>
    <row r="156" spans="2:24" x14ac:dyDescent="0.35">
      <c r="B156">
        <v>0.15</v>
      </c>
      <c r="C156" t="s">
        <v>280</v>
      </c>
      <c r="D156" s="100">
        <f>MIN(D$154,MAX(D$155*$B156,0))</f>
        <v>0.3</v>
      </c>
      <c r="E156" s="100">
        <f t="shared" ref="E156:V160" si="17">MIN(E$154,MAX(E$155*$B156,0))</f>
        <v>0.44999999999999996</v>
      </c>
      <c r="F156" s="100">
        <f t="shared" si="17"/>
        <v>0.3</v>
      </c>
      <c r="G156" s="100">
        <f t="shared" si="17"/>
        <v>0.3</v>
      </c>
      <c r="H156" s="100">
        <f t="shared" si="17"/>
        <v>0</v>
      </c>
      <c r="I156" s="100">
        <f t="shared" si="17"/>
        <v>1.3499999999999999</v>
      </c>
      <c r="J156" s="100">
        <f t="shared" si="17"/>
        <v>0</v>
      </c>
      <c r="K156" s="100">
        <f t="shared" si="17"/>
        <v>0</v>
      </c>
      <c r="L156" s="100">
        <f t="shared" si="17"/>
        <v>0.15</v>
      </c>
      <c r="M156" s="100">
        <f t="shared" si="17"/>
        <v>0.44999999999999996</v>
      </c>
      <c r="N156" s="100">
        <f t="shared" si="17"/>
        <v>0.89999999999999991</v>
      </c>
      <c r="O156" s="100">
        <f t="shared" si="17"/>
        <v>0.6</v>
      </c>
      <c r="P156" s="100">
        <f t="shared" si="17"/>
        <v>0.6</v>
      </c>
      <c r="Q156" s="100">
        <f t="shared" si="17"/>
        <v>0.6</v>
      </c>
      <c r="R156" s="100">
        <f t="shared" si="17"/>
        <v>0.44999999999999996</v>
      </c>
      <c r="S156" s="100">
        <f t="shared" si="17"/>
        <v>0.6</v>
      </c>
      <c r="T156" s="100">
        <f t="shared" si="17"/>
        <v>0.15</v>
      </c>
      <c r="U156" s="100">
        <f t="shared" si="17"/>
        <v>0.44999999999999996</v>
      </c>
      <c r="V156" s="100">
        <f t="shared" si="17"/>
        <v>0.44999999999999996</v>
      </c>
    </row>
    <row r="157" spans="2:24" x14ac:dyDescent="0.35">
      <c r="B157">
        <v>0.3</v>
      </c>
      <c r="D157" s="100">
        <f t="shared" ref="D157:S160" si="18">MIN(D$154,MAX(D$155*$B157,0))</f>
        <v>0.6</v>
      </c>
      <c r="E157" s="100">
        <f t="shared" si="18"/>
        <v>0.89999999999999991</v>
      </c>
      <c r="F157" s="100">
        <f t="shared" si="18"/>
        <v>0.6</v>
      </c>
      <c r="G157" s="100">
        <f t="shared" si="18"/>
        <v>0.6</v>
      </c>
      <c r="H157" s="100">
        <f t="shared" si="18"/>
        <v>0</v>
      </c>
      <c r="I157" s="100">
        <f t="shared" si="18"/>
        <v>2.6999999999999997</v>
      </c>
      <c r="J157" s="100">
        <f t="shared" si="18"/>
        <v>0</v>
      </c>
      <c r="K157" s="100">
        <f t="shared" si="18"/>
        <v>0</v>
      </c>
      <c r="L157" s="100">
        <f t="shared" si="18"/>
        <v>0.3</v>
      </c>
      <c r="M157" s="100">
        <f t="shared" si="18"/>
        <v>0.89999999999999991</v>
      </c>
      <c r="N157" s="100">
        <f t="shared" si="18"/>
        <v>1.7999999999999998</v>
      </c>
      <c r="O157" s="100">
        <f t="shared" si="18"/>
        <v>1.2</v>
      </c>
      <c r="P157" s="100">
        <f t="shared" si="18"/>
        <v>1.2</v>
      </c>
      <c r="Q157" s="100">
        <f t="shared" si="18"/>
        <v>1.2</v>
      </c>
      <c r="R157" s="100">
        <f t="shared" si="18"/>
        <v>0.89999999999999991</v>
      </c>
      <c r="S157" s="100">
        <f t="shared" si="18"/>
        <v>1.2</v>
      </c>
      <c r="T157" s="100">
        <f t="shared" si="17"/>
        <v>0.3</v>
      </c>
      <c r="U157" s="100">
        <f t="shared" si="17"/>
        <v>0.89999999999999991</v>
      </c>
      <c r="V157" s="100">
        <f t="shared" si="17"/>
        <v>0.89999999999999991</v>
      </c>
    </row>
    <row r="158" spans="2:24" x14ac:dyDescent="0.35">
      <c r="B158">
        <v>0.5</v>
      </c>
      <c r="D158" s="100">
        <f t="shared" si="18"/>
        <v>1</v>
      </c>
      <c r="E158" s="100">
        <f t="shared" si="17"/>
        <v>1.5</v>
      </c>
      <c r="F158" s="100">
        <f t="shared" si="17"/>
        <v>1</v>
      </c>
      <c r="G158" s="100">
        <f t="shared" si="17"/>
        <v>1</v>
      </c>
      <c r="H158" s="100">
        <f t="shared" si="17"/>
        <v>0</v>
      </c>
      <c r="I158" s="100">
        <f t="shared" si="17"/>
        <v>4.5</v>
      </c>
      <c r="J158" s="100">
        <f t="shared" si="17"/>
        <v>0</v>
      </c>
      <c r="K158" s="100">
        <f t="shared" si="17"/>
        <v>0</v>
      </c>
      <c r="L158" s="100">
        <f t="shared" si="17"/>
        <v>0.5</v>
      </c>
      <c r="M158" s="100">
        <f t="shared" si="17"/>
        <v>1.5</v>
      </c>
      <c r="N158" s="100">
        <f t="shared" si="17"/>
        <v>3</v>
      </c>
      <c r="O158" s="100">
        <f t="shared" si="17"/>
        <v>2</v>
      </c>
      <c r="P158" s="100">
        <f t="shared" si="17"/>
        <v>2</v>
      </c>
      <c r="Q158" s="100">
        <f t="shared" si="17"/>
        <v>2</v>
      </c>
      <c r="R158" s="100">
        <f t="shared" si="17"/>
        <v>1.5</v>
      </c>
      <c r="S158" s="100">
        <f t="shared" si="17"/>
        <v>2</v>
      </c>
      <c r="T158" s="100">
        <f t="shared" si="17"/>
        <v>0.5</v>
      </c>
      <c r="U158" s="100">
        <f t="shared" si="17"/>
        <v>1.5</v>
      </c>
      <c r="V158" s="100">
        <f t="shared" si="17"/>
        <v>1.5</v>
      </c>
    </row>
    <row r="159" spans="2:24" x14ac:dyDescent="0.35">
      <c r="B159" s="110">
        <v>0.7</v>
      </c>
      <c r="C159" s="110" t="s">
        <v>312</v>
      </c>
      <c r="D159" s="100">
        <f t="shared" si="18"/>
        <v>1.4</v>
      </c>
      <c r="E159" s="100">
        <f t="shared" si="17"/>
        <v>2.0999999999999996</v>
      </c>
      <c r="F159" s="100">
        <f t="shared" si="17"/>
        <v>1.4</v>
      </c>
      <c r="G159" s="100">
        <f t="shared" si="17"/>
        <v>1.4</v>
      </c>
      <c r="H159" s="100">
        <f t="shared" si="17"/>
        <v>0</v>
      </c>
      <c r="I159" s="100">
        <f t="shared" si="17"/>
        <v>6.3</v>
      </c>
      <c r="J159" s="100">
        <f t="shared" si="17"/>
        <v>0</v>
      </c>
      <c r="K159" s="100">
        <f t="shared" si="17"/>
        <v>0</v>
      </c>
      <c r="L159" s="100">
        <f t="shared" si="17"/>
        <v>0.7</v>
      </c>
      <c r="M159" s="100">
        <f t="shared" si="17"/>
        <v>2.0999999999999996</v>
      </c>
      <c r="N159" s="100">
        <f t="shared" si="17"/>
        <v>4.1999999999999993</v>
      </c>
      <c r="O159" s="100">
        <f t="shared" si="17"/>
        <v>2.8</v>
      </c>
      <c r="P159" s="100">
        <f t="shared" si="17"/>
        <v>2.8</v>
      </c>
      <c r="Q159" s="100">
        <f t="shared" si="17"/>
        <v>2.8</v>
      </c>
      <c r="R159" s="100">
        <f t="shared" si="17"/>
        <v>2.0999999999999996</v>
      </c>
      <c r="S159" s="100">
        <f t="shared" si="17"/>
        <v>2.8</v>
      </c>
      <c r="T159" s="100">
        <f t="shared" si="17"/>
        <v>0.7</v>
      </c>
      <c r="U159" s="100">
        <f t="shared" si="17"/>
        <v>2.0999999999999996</v>
      </c>
      <c r="V159" s="100">
        <f t="shared" si="17"/>
        <v>2.0999999999999996</v>
      </c>
    </row>
    <row r="160" spans="2:24" ht="15" thickBot="1" x14ac:dyDescent="0.4">
      <c r="B160">
        <v>1</v>
      </c>
      <c r="D160" s="100">
        <f t="shared" si="18"/>
        <v>2</v>
      </c>
      <c r="E160" s="100">
        <f t="shared" si="17"/>
        <v>3</v>
      </c>
      <c r="F160" s="100">
        <f t="shared" si="17"/>
        <v>2</v>
      </c>
      <c r="G160" s="100">
        <f t="shared" si="17"/>
        <v>2</v>
      </c>
      <c r="H160" s="100">
        <f t="shared" si="17"/>
        <v>0</v>
      </c>
      <c r="I160" s="100">
        <f t="shared" si="17"/>
        <v>9</v>
      </c>
      <c r="J160" s="100">
        <f t="shared" si="17"/>
        <v>0</v>
      </c>
      <c r="K160" s="100">
        <f t="shared" si="17"/>
        <v>0</v>
      </c>
      <c r="L160" s="100">
        <f t="shared" si="17"/>
        <v>1</v>
      </c>
      <c r="M160" s="100">
        <f t="shared" si="17"/>
        <v>3</v>
      </c>
      <c r="N160" s="100">
        <f t="shared" si="17"/>
        <v>6</v>
      </c>
      <c r="O160" s="100">
        <f t="shared" si="17"/>
        <v>4</v>
      </c>
      <c r="P160" s="100">
        <f t="shared" si="17"/>
        <v>4</v>
      </c>
      <c r="Q160" s="100">
        <f t="shared" si="17"/>
        <v>4</v>
      </c>
      <c r="R160" s="100">
        <f t="shared" si="17"/>
        <v>3</v>
      </c>
      <c r="S160" s="100">
        <f t="shared" si="17"/>
        <v>4</v>
      </c>
      <c r="T160" s="100">
        <f t="shared" si="17"/>
        <v>1</v>
      </c>
      <c r="U160" s="100">
        <f t="shared" si="17"/>
        <v>3</v>
      </c>
      <c r="V160" s="100">
        <f t="shared" si="17"/>
        <v>3</v>
      </c>
    </row>
    <row r="161" spans="2:24" x14ac:dyDescent="0.35">
      <c r="D161" s="64" t="s">
        <v>7</v>
      </c>
      <c r="E161" s="64" t="s">
        <v>8</v>
      </c>
      <c r="F161" s="65" t="s">
        <v>9</v>
      </c>
      <c r="G161" s="65" t="s">
        <v>10</v>
      </c>
      <c r="H161" s="65" t="s">
        <v>11</v>
      </c>
      <c r="I161" s="65" t="s">
        <v>12</v>
      </c>
      <c r="J161" s="65" t="s">
        <v>13</v>
      </c>
      <c r="K161" s="65" t="s">
        <v>14</v>
      </c>
      <c r="L161" s="65" t="s">
        <v>15</v>
      </c>
      <c r="M161" s="65" t="s">
        <v>16</v>
      </c>
      <c r="N161" s="65" t="s">
        <v>17</v>
      </c>
      <c r="O161" s="65" t="s">
        <v>18</v>
      </c>
      <c r="P161" s="65" t="s">
        <v>19</v>
      </c>
      <c r="Q161" s="65" t="s">
        <v>20</v>
      </c>
      <c r="R161" s="65" t="s">
        <v>21</v>
      </c>
      <c r="S161" s="65" t="s">
        <v>22</v>
      </c>
      <c r="T161" s="65" t="s">
        <v>23</v>
      </c>
      <c r="U161" s="65">
        <v>7</v>
      </c>
      <c r="V161" s="66">
        <v>8</v>
      </c>
    </row>
    <row r="162" spans="2:24" x14ac:dyDescent="0.35">
      <c r="C162" t="s">
        <v>281</v>
      </c>
      <c r="D162" s="100">
        <f>+AE112</f>
        <v>6</v>
      </c>
      <c r="E162" s="100">
        <f t="shared" ref="E162:V162" si="19">+AF112</f>
        <v>6</v>
      </c>
      <c r="F162" s="100">
        <f t="shared" si="19"/>
        <v>6</v>
      </c>
      <c r="G162" s="100">
        <f t="shared" si="19"/>
        <v>6</v>
      </c>
      <c r="H162" s="100">
        <f t="shared" si="19"/>
        <v>6</v>
      </c>
      <c r="I162" s="100">
        <f t="shared" si="19"/>
        <v>8</v>
      </c>
      <c r="J162" s="100">
        <f t="shared" si="19"/>
        <v>7</v>
      </c>
      <c r="K162" s="100">
        <f t="shared" si="19"/>
        <v>9</v>
      </c>
      <c r="L162" s="100">
        <f t="shared" si="19"/>
        <v>8</v>
      </c>
      <c r="M162" s="100">
        <f t="shared" si="19"/>
        <v>6</v>
      </c>
      <c r="N162" s="100">
        <f t="shared" si="19"/>
        <v>8</v>
      </c>
      <c r="O162" s="100">
        <f t="shared" si="19"/>
        <v>6</v>
      </c>
      <c r="P162" s="100">
        <f t="shared" si="19"/>
        <v>6</v>
      </c>
      <c r="Q162" s="100">
        <f t="shared" si="19"/>
        <v>7</v>
      </c>
      <c r="R162" s="100">
        <f t="shared" si="19"/>
        <v>7</v>
      </c>
      <c r="S162" s="100">
        <f t="shared" si="19"/>
        <v>6</v>
      </c>
      <c r="T162" s="100">
        <f t="shared" si="19"/>
        <v>7</v>
      </c>
      <c r="U162" s="100">
        <f t="shared" si="19"/>
        <v>5</v>
      </c>
      <c r="V162" s="100">
        <f t="shared" si="19"/>
        <v>4</v>
      </c>
    </row>
    <row r="163" spans="2:24" x14ac:dyDescent="0.35">
      <c r="B163">
        <v>0.15</v>
      </c>
      <c r="C163" t="s">
        <v>279</v>
      </c>
      <c r="D163" s="93">
        <f>MAX(0,D$154-D156)/D$162/10</f>
        <v>0.44500000000000001</v>
      </c>
      <c r="E163" s="93">
        <f t="shared" ref="E163:V167" si="20">MAX(0,E$154-E156)/E$162/10</f>
        <v>0.40916666666666668</v>
      </c>
      <c r="F163" s="93">
        <f t="shared" si="20"/>
        <v>0.34499999999999997</v>
      </c>
      <c r="G163" s="93">
        <f t="shared" si="20"/>
        <v>0.29499999999999998</v>
      </c>
      <c r="H163" s="93">
        <f t="shared" si="20"/>
        <v>0.25</v>
      </c>
      <c r="I163" s="93">
        <f t="shared" si="20"/>
        <v>0.145625</v>
      </c>
      <c r="J163" s="93">
        <f t="shared" si="20"/>
        <v>7.1428571428571425E-2</v>
      </c>
      <c r="K163" s="93">
        <f t="shared" si="20"/>
        <v>0.11111111111111112</v>
      </c>
      <c r="L163" s="93">
        <f t="shared" si="20"/>
        <v>7.3124999999999996E-2</v>
      </c>
      <c r="M163" s="93">
        <f t="shared" si="20"/>
        <v>0.12583333333333332</v>
      </c>
      <c r="N163" s="93">
        <f t="shared" si="20"/>
        <v>0.16375000000000001</v>
      </c>
      <c r="O163" s="93">
        <f t="shared" si="20"/>
        <v>0.15666666666666668</v>
      </c>
      <c r="P163" s="93">
        <f t="shared" si="20"/>
        <v>0.27333333333333332</v>
      </c>
      <c r="Q163" s="93">
        <f t="shared" si="20"/>
        <v>0.36285714285714288</v>
      </c>
      <c r="R163" s="93">
        <f t="shared" si="20"/>
        <v>0.40785714285714281</v>
      </c>
      <c r="S163" s="93">
        <f t="shared" si="20"/>
        <v>0.33999999999999997</v>
      </c>
      <c r="T163" s="93">
        <f t="shared" si="20"/>
        <v>0.36928571428571433</v>
      </c>
      <c r="U163" s="93">
        <f t="shared" si="20"/>
        <v>0.43100000000000005</v>
      </c>
      <c r="V163" s="93">
        <f t="shared" si="20"/>
        <v>0.96374999999999988</v>
      </c>
      <c r="X163" s="101">
        <f>+$X$146</f>
        <v>1.5</v>
      </c>
    </row>
    <row r="164" spans="2:24" x14ac:dyDescent="0.35">
      <c r="B164">
        <v>0.3</v>
      </c>
      <c r="D164" s="93">
        <f t="shared" ref="D164:S167" si="21">MAX(0,D$154-D157)/D$162/10</f>
        <v>0.43999999999999995</v>
      </c>
      <c r="E164" s="93">
        <f t="shared" si="21"/>
        <v>0.40166666666666667</v>
      </c>
      <c r="F164" s="93">
        <f t="shared" si="21"/>
        <v>0.33999999999999997</v>
      </c>
      <c r="G164" s="93">
        <f t="shared" si="21"/>
        <v>0.28999999999999998</v>
      </c>
      <c r="H164" s="93">
        <f t="shared" si="21"/>
        <v>0.25</v>
      </c>
      <c r="I164" s="93">
        <f t="shared" si="21"/>
        <v>0.12875</v>
      </c>
      <c r="J164" s="93">
        <f t="shared" si="21"/>
        <v>7.1428571428571425E-2</v>
      </c>
      <c r="K164" s="93">
        <f t="shared" si="21"/>
        <v>0.11111111111111112</v>
      </c>
      <c r="L164" s="93">
        <f t="shared" si="21"/>
        <v>7.1250000000000008E-2</v>
      </c>
      <c r="M164" s="93">
        <f t="shared" si="21"/>
        <v>0.11833333333333333</v>
      </c>
      <c r="N164" s="93">
        <f t="shared" si="21"/>
        <v>0.1525</v>
      </c>
      <c r="O164" s="93">
        <f t="shared" si="21"/>
        <v>0.14666666666666667</v>
      </c>
      <c r="P164" s="93">
        <f t="shared" si="21"/>
        <v>0.26333333333333331</v>
      </c>
      <c r="Q164" s="93">
        <f t="shared" si="21"/>
        <v>0.35428571428571431</v>
      </c>
      <c r="R164" s="93">
        <f t="shared" si="21"/>
        <v>0.40142857142857141</v>
      </c>
      <c r="S164" s="93">
        <f t="shared" si="21"/>
        <v>0.33</v>
      </c>
      <c r="T164" s="93">
        <f t="shared" si="20"/>
        <v>0.3671428571428571</v>
      </c>
      <c r="U164" s="93">
        <f t="shared" si="20"/>
        <v>0.42200000000000004</v>
      </c>
      <c r="V164" s="93">
        <f t="shared" si="20"/>
        <v>0.95250000000000001</v>
      </c>
    </row>
    <row r="165" spans="2:24" x14ac:dyDescent="0.35">
      <c r="B165">
        <v>0.5</v>
      </c>
      <c r="D165" s="93">
        <f t="shared" si="21"/>
        <v>0.43333333333333329</v>
      </c>
      <c r="E165" s="93">
        <f t="shared" si="20"/>
        <v>0.39166666666666666</v>
      </c>
      <c r="F165" s="93">
        <f t="shared" si="20"/>
        <v>0.33333333333333337</v>
      </c>
      <c r="G165" s="93">
        <f t="shared" si="20"/>
        <v>0.28333333333333333</v>
      </c>
      <c r="H165" s="93">
        <f t="shared" si="20"/>
        <v>0.25</v>
      </c>
      <c r="I165" s="93">
        <f t="shared" si="20"/>
        <v>0.10625</v>
      </c>
      <c r="J165" s="93">
        <f t="shared" si="20"/>
        <v>7.1428571428571425E-2</v>
      </c>
      <c r="K165" s="93">
        <f t="shared" si="20"/>
        <v>0.11111111111111112</v>
      </c>
      <c r="L165" s="93">
        <f t="shared" si="20"/>
        <v>6.8750000000000006E-2</v>
      </c>
      <c r="M165" s="93">
        <f t="shared" si="20"/>
        <v>0.10833333333333332</v>
      </c>
      <c r="N165" s="93">
        <f t="shared" si="20"/>
        <v>0.13750000000000001</v>
      </c>
      <c r="O165" s="93">
        <f t="shared" si="20"/>
        <v>0.13333333333333333</v>
      </c>
      <c r="P165" s="93">
        <f t="shared" si="20"/>
        <v>0.25</v>
      </c>
      <c r="Q165" s="93">
        <f t="shared" si="20"/>
        <v>0.34285714285714286</v>
      </c>
      <c r="R165" s="93">
        <f t="shared" si="20"/>
        <v>0.39285714285714285</v>
      </c>
      <c r="S165" s="93">
        <f t="shared" si="20"/>
        <v>0.31666666666666665</v>
      </c>
      <c r="T165" s="93">
        <f t="shared" si="20"/>
        <v>0.36428571428571427</v>
      </c>
      <c r="U165" s="93">
        <f t="shared" si="20"/>
        <v>0.41</v>
      </c>
      <c r="V165" s="93">
        <f t="shared" si="20"/>
        <v>0.9375</v>
      </c>
    </row>
    <row r="166" spans="2:24" x14ac:dyDescent="0.35">
      <c r="B166" s="110">
        <v>0.7</v>
      </c>
      <c r="C166" s="110" t="s">
        <v>312</v>
      </c>
      <c r="D166" s="93">
        <f t="shared" si="21"/>
        <v>0.42666666666666664</v>
      </c>
      <c r="E166" s="93">
        <f t="shared" si="20"/>
        <v>0.38166666666666665</v>
      </c>
      <c r="F166" s="93">
        <f t="shared" si="20"/>
        <v>0.32666666666666672</v>
      </c>
      <c r="G166" s="93">
        <f t="shared" si="20"/>
        <v>0.27666666666666673</v>
      </c>
      <c r="H166" s="93">
        <f t="shared" si="20"/>
        <v>0.25</v>
      </c>
      <c r="I166" s="93">
        <f t="shared" si="20"/>
        <v>8.3750000000000005E-2</v>
      </c>
      <c r="J166" s="93">
        <f t="shared" si="20"/>
        <v>7.1428571428571425E-2</v>
      </c>
      <c r="K166" s="93">
        <f t="shared" si="20"/>
        <v>0.11111111111111112</v>
      </c>
      <c r="L166" s="93">
        <f t="shared" si="20"/>
        <v>6.6250000000000003E-2</v>
      </c>
      <c r="M166" s="93">
        <f t="shared" si="20"/>
        <v>9.8333333333333342E-2</v>
      </c>
      <c r="N166" s="93">
        <f t="shared" si="20"/>
        <v>0.12250000000000001</v>
      </c>
      <c r="O166" s="93">
        <f t="shared" si="20"/>
        <v>0.12</v>
      </c>
      <c r="P166" s="93">
        <f t="shared" si="20"/>
        <v>0.23666666666666666</v>
      </c>
      <c r="Q166" s="93">
        <f t="shared" si="20"/>
        <v>0.33142857142857141</v>
      </c>
      <c r="R166" s="93">
        <f t="shared" si="20"/>
        <v>0.38428571428571423</v>
      </c>
      <c r="S166" s="93">
        <f t="shared" si="20"/>
        <v>0.30333333333333334</v>
      </c>
      <c r="T166" s="93">
        <f t="shared" si="20"/>
        <v>0.36142857142857143</v>
      </c>
      <c r="U166" s="93">
        <f t="shared" si="20"/>
        <v>0.39799999999999996</v>
      </c>
      <c r="V166" s="93">
        <f t="shared" si="20"/>
        <v>0.92249999999999999</v>
      </c>
    </row>
    <row r="167" spans="2:24" x14ac:dyDescent="0.35">
      <c r="B167">
        <v>1</v>
      </c>
      <c r="D167" s="93">
        <f t="shared" si="21"/>
        <v>0.41666666666666669</v>
      </c>
      <c r="E167" s="93">
        <f t="shared" si="20"/>
        <v>0.36666666666666664</v>
      </c>
      <c r="F167" s="93">
        <f t="shared" si="20"/>
        <v>0.31666666666666665</v>
      </c>
      <c r="G167" s="93">
        <f t="shared" si="20"/>
        <v>0.26666666666666666</v>
      </c>
      <c r="H167" s="93">
        <f t="shared" si="20"/>
        <v>0.25</v>
      </c>
      <c r="I167" s="93">
        <f t="shared" si="20"/>
        <v>0.05</v>
      </c>
      <c r="J167" s="93">
        <f t="shared" si="20"/>
        <v>7.1428571428571425E-2</v>
      </c>
      <c r="K167" s="93">
        <f t="shared" si="20"/>
        <v>0.11111111111111112</v>
      </c>
      <c r="L167" s="93">
        <f t="shared" si="20"/>
        <v>6.25E-2</v>
      </c>
      <c r="M167" s="93">
        <f t="shared" si="20"/>
        <v>8.3333333333333343E-2</v>
      </c>
      <c r="N167" s="93">
        <f t="shared" si="20"/>
        <v>0.1</v>
      </c>
      <c r="O167" s="93">
        <f t="shared" si="20"/>
        <v>0.1</v>
      </c>
      <c r="P167" s="93">
        <f t="shared" si="20"/>
        <v>0.21666666666666665</v>
      </c>
      <c r="Q167" s="93">
        <f t="shared" si="20"/>
        <v>0.31428571428571428</v>
      </c>
      <c r="R167" s="93">
        <f t="shared" si="20"/>
        <v>0.37142857142857144</v>
      </c>
      <c r="S167" s="93">
        <f t="shared" si="20"/>
        <v>0.28333333333333333</v>
      </c>
      <c r="T167" s="93">
        <f t="shared" si="20"/>
        <v>0.35714285714285715</v>
      </c>
      <c r="U167" s="93">
        <f t="shared" si="20"/>
        <v>0.38</v>
      </c>
      <c r="V167" s="93">
        <f t="shared" si="20"/>
        <v>0.9</v>
      </c>
    </row>
    <row r="169" spans="2:24" x14ac:dyDescent="0.35"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</row>
    <row r="170" spans="2:24" x14ac:dyDescent="0.35"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</row>
    <row r="172" spans="2:24" x14ac:dyDescent="0.35">
      <c r="C172" s="78" t="s">
        <v>275</v>
      </c>
    </row>
    <row r="173" spans="2:24" x14ac:dyDescent="0.35">
      <c r="C173" t="s">
        <v>273</v>
      </c>
      <c r="D173" s="100">
        <f t="shared" ref="D173:V173" si="22">+D103</f>
        <v>27</v>
      </c>
      <c r="E173" s="100">
        <f t="shared" si="22"/>
        <v>27</v>
      </c>
      <c r="F173" s="100">
        <f t="shared" si="22"/>
        <v>32</v>
      </c>
      <c r="G173" s="100">
        <f t="shared" si="22"/>
        <v>30</v>
      </c>
      <c r="H173" s="100">
        <f t="shared" si="22"/>
        <v>32</v>
      </c>
      <c r="I173" s="100">
        <f t="shared" si="22"/>
        <v>28</v>
      </c>
      <c r="J173" s="100">
        <f t="shared" si="22"/>
        <v>21</v>
      </c>
      <c r="K173" s="100">
        <f t="shared" si="22"/>
        <v>35</v>
      </c>
      <c r="L173" s="100">
        <f t="shared" si="22"/>
        <v>40</v>
      </c>
      <c r="M173" s="100">
        <f t="shared" si="22"/>
        <v>25</v>
      </c>
      <c r="N173" s="100">
        <f t="shared" si="22"/>
        <v>43</v>
      </c>
      <c r="O173" s="100">
        <f t="shared" si="22"/>
        <v>29</v>
      </c>
      <c r="P173" s="100">
        <f t="shared" si="22"/>
        <v>23</v>
      </c>
      <c r="Q173" s="100">
        <f t="shared" si="22"/>
        <v>32</v>
      </c>
      <c r="R173" s="100">
        <f t="shared" si="22"/>
        <v>27</v>
      </c>
      <c r="S173" s="100">
        <f t="shared" si="22"/>
        <v>11</v>
      </c>
      <c r="T173" s="100">
        <f t="shared" si="22"/>
        <v>17</v>
      </c>
      <c r="U173" s="100">
        <f t="shared" si="22"/>
        <v>25</v>
      </c>
      <c r="V173" s="100">
        <f t="shared" si="22"/>
        <v>5</v>
      </c>
    </row>
    <row r="174" spans="2:24" x14ac:dyDescent="0.35">
      <c r="C174" t="s">
        <v>276</v>
      </c>
      <c r="D174">
        <f t="shared" ref="D174:V174" si="23">+D131</f>
        <v>3</v>
      </c>
      <c r="E174">
        <f t="shared" si="23"/>
        <v>5</v>
      </c>
      <c r="F174">
        <f t="shared" si="23"/>
        <v>12</v>
      </c>
      <c r="G174">
        <f t="shared" si="23"/>
        <v>4</v>
      </c>
      <c r="H174">
        <f t="shared" si="23"/>
        <v>5</v>
      </c>
      <c r="I174">
        <f t="shared" si="23"/>
        <v>5</v>
      </c>
      <c r="J174">
        <f t="shared" si="23"/>
        <v>3</v>
      </c>
      <c r="K174">
        <f t="shared" si="23"/>
        <v>-9</v>
      </c>
      <c r="L174">
        <f t="shared" si="23"/>
        <v>-16</v>
      </c>
      <c r="M174">
        <f t="shared" si="23"/>
        <v>0</v>
      </c>
      <c r="N174">
        <f t="shared" si="23"/>
        <v>0</v>
      </c>
      <c r="O174">
        <f t="shared" si="23"/>
        <v>2</v>
      </c>
      <c r="P174">
        <f t="shared" si="23"/>
        <v>-1</v>
      </c>
      <c r="Q174">
        <f t="shared" si="23"/>
        <v>4</v>
      </c>
      <c r="R174">
        <f t="shared" si="23"/>
        <v>-12</v>
      </c>
      <c r="S174">
        <f t="shared" si="23"/>
        <v>-1</v>
      </c>
      <c r="T174">
        <f t="shared" si="23"/>
        <v>2</v>
      </c>
      <c r="U174">
        <f t="shared" si="23"/>
        <v>-1</v>
      </c>
      <c r="V174">
        <f t="shared" si="23"/>
        <v>-5</v>
      </c>
    </row>
    <row r="175" spans="2:24" x14ac:dyDescent="0.35">
      <c r="B175">
        <v>0.15</v>
      </c>
      <c r="C175" t="s">
        <v>280</v>
      </c>
      <c r="D175" s="100">
        <f>MIN(D$173,MAX(D$174*$B175,0))</f>
        <v>0.44999999999999996</v>
      </c>
      <c r="E175" s="100">
        <f t="shared" ref="E175:V179" si="24">MIN(E$173,MAX(E$174*$B175,0))</f>
        <v>0.75</v>
      </c>
      <c r="F175" s="100">
        <f t="shared" si="24"/>
        <v>1.7999999999999998</v>
      </c>
      <c r="G175" s="100">
        <f t="shared" si="24"/>
        <v>0.6</v>
      </c>
      <c r="H175" s="100">
        <f t="shared" si="24"/>
        <v>0.75</v>
      </c>
      <c r="I175" s="100">
        <f t="shared" si="24"/>
        <v>0.75</v>
      </c>
      <c r="J175" s="100">
        <f t="shared" si="24"/>
        <v>0.44999999999999996</v>
      </c>
      <c r="K175" s="100">
        <f t="shared" si="24"/>
        <v>0</v>
      </c>
      <c r="L175" s="100">
        <f t="shared" si="24"/>
        <v>0</v>
      </c>
      <c r="M175" s="100">
        <f t="shared" si="24"/>
        <v>0</v>
      </c>
      <c r="N175" s="100">
        <f t="shared" si="24"/>
        <v>0</v>
      </c>
      <c r="O175" s="100">
        <f t="shared" si="24"/>
        <v>0.3</v>
      </c>
      <c r="P175" s="100">
        <f t="shared" si="24"/>
        <v>0</v>
      </c>
      <c r="Q175" s="100">
        <f t="shared" si="24"/>
        <v>0.6</v>
      </c>
      <c r="R175" s="100">
        <f t="shared" si="24"/>
        <v>0</v>
      </c>
      <c r="S175" s="100">
        <f t="shared" si="24"/>
        <v>0</v>
      </c>
      <c r="T175" s="100">
        <f t="shared" si="24"/>
        <v>0.3</v>
      </c>
      <c r="U175" s="100">
        <f t="shared" si="24"/>
        <v>0</v>
      </c>
      <c r="V175" s="100">
        <f t="shared" si="24"/>
        <v>0</v>
      </c>
    </row>
    <row r="176" spans="2:24" x14ac:dyDescent="0.35">
      <c r="B176">
        <v>0.3</v>
      </c>
      <c r="D176" s="100">
        <f t="shared" ref="D176:S179" si="25">MIN(D$173,MAX(D$174*$B176,0))</f>
        <v>0.89999999999999991</v>
      </c>
      <c r="E176" s="100">
        <f t="shared" si="25"/>
        <v>1.5</v>
      </c>
      <c r="F176" s="100">
        <f t="shared" si="25"/>
        <v>3.5999999999999996</v>
      </c>
      <c r="G176" s="100">
        <f t="shared" si="25"/>
        <v>1.2</v>
      </c>
      <c r="H176" s="100">
        <f t="shared" si="25"/>
        <v>1.5</v>
      </c>
      <c r="I176" s="100">
        <f t="shared" si="25"/>
        <v>1.5</v>
      </c>
      <c r="J176" s="100">
        <f t="shared" si="25"/>
        <v>0.89999999999999991</v>
      </c>
      <c r="K176" s="100">
        <f t="shared" si="25"/>
        <v>0</v>
      </c>
      <c r="L176" s="100">
        <f t="shared" si="25"/>
        <v>0</v>
      </c>
      <c r="M176" s="100">
        <f t="shared" si="25"/>
        <v>0</v>
      </c>
      <c r="N176" s="100">
        <f t="shared" si="25"/>
        <v>0</v>
      </c>
      <c r="O176" s="100">
        <f t="shared" si="25"/>
        <v>0.6</v>
      </c>
      <c r="P176" s="100">
        <f t="shared" si="25"/>
        <v>0</v>
      </c>
      <c r="Q176" s="100">
        <f t="shared" si="25"/>
        <v>1.2</v>
      </c>
      <c r="R176" s="100">
        <f t="shared" si="25"/>
        <v>0</v>
      </c>
      <c r="S176" s="100">
        <f t="shared" si="25"/>
        <v>0</v>
      </c>
      <c r="T176" s="100">
        <f t="shared" si="24"/>
        <v>0.6</v>
      </c>
      <c r="U176" s="100">
        <f t="shared" si="24"/>
        <v>0</v>
      </c>
      <c r="V176" s="100">
        <f t="shared" si="24"/>
        <v>0</v>
      </c>
    </row>
    <row r="177" spans="2:24" x14ac:dyDescent="0.35">
      <c r="B177">
        <v>0.5</v>
      </c>
      <c r="D177" s="100">
        <f t="shared" si="25"/>
        <v>1.5</v>
      </c>
      <c r="E177" s="100">
        <f t="shared" si="24"/>
        <v>2.5</v>
      </c>
      <c r="F177" s="100">
        <f t="shared" si="24"/>
        <v>6</v>
      </c>
      <c r="G177" s="100">
        <f t="shared" si="24"/>
        <v>2</v>
      </c>
      <c r="H177" s="100">
        <f t="shared" si="24"/>
        <v>2.5</v>
      </c>
      <c r="I177" s="100">
        <f t="shared" si="24"/>
        <v>2.5</v>
      </c>
      <c r="J177" s="100">
        <f t="shared" si="24"/>
        <v>1.5</v>
      </c>
      <c r="K177" s="100">
        <f t="shared" si="24"/>
        <v>0</v>
      </c>
      <c r="L177" s="100">
        <f t="shared" si="24"/>
        <v>0</v>
      </c>
      <c r="M177" s="100">
        <f t="shared" si="24"/>
        <v>0</v>
      </c>
      <c r="N177" s="100">
        <f t="shared" si="24"/>
        <v>0</v>
      </c>
      <c r="O177" s="100">
        <f t="shared" si="24"/>
        <v>1</v>
      </c>
      <c r="P177" s="100">
        <f t="shared" si="24"/>
        <v>0</v>
      </c>
      <c r="Q177" s="100">
        <f t="shared" si="24"/>
        <v>2</v>
      </c>
      <c r="R177" s="100">
        <f t="shared" si="24"/>
        <v>0</v>
      </c>
      <c r="S177" s="100">
        <f t="shared" si="24"/>
        <v>0</v>
      </c>
      <c r="T177" s="100">
        <f t="shared" si="24"/>
        <v>1</v>
      </c>
      <c r="U177" s="100">
        <f t="shared" si="24"/>
        <v>0</v>
      </c>
      <c r="V177" s="100">
        <f t="shared" si="24"/>
        <v>0</v>
      </c>
    </row>
    <row r="178" spans="2:24" x14ac:dyDescent="0.35">
      <c r="B178" s="110">
        <v>0.7</v>
      </c>
      <c r="C178" s="110" t="s">
        <v>312</v>
      </c>
      <c r="D178" s="100">
        <f t="shared" si="25"/>
        <v>2.0999999999999996</v>
      </c>
      <c r="E178" s="100">
        <f t="shared" si="24"/>
        <v>3.5</v>
      </c>
      <c r="F178" s="100">
        <f t="shared" si="24"/>
        <v>8.3999999999999986</v>
      </c>
      <c r="G178" s="100">
        <f t="shared" si="24"/>
        <v>2.8</v>
      </c>
      <c r="H178" s="100">
        <f t="shared" si="24"/>
        <v>3.5</v>
      </c>
      <c r="I178" s="100">
        <f t="shared" si="24"/>
        <v>3.5</v>
      </c>
      <c r="J178" s="100">
        <f t="shared" si="24"/>
        <v>2.0999999999999996</v>
      </c>
      <c r="K178" s="100">
        <f t="shared" si="24"/>
        <v>0</v>
      </c>
      <c r="L178" s="100">
        <f t="shared" si="24"/>
        <v>0</v>
      </c>
      <c r="M178" s="100">
        <f t="shared" si="24"/>
        <v>0</v>
      </c>
      <c r="N178" s="100">
        <f t="shared" si="24"/>
        <v>0</v>
      </c>
      <c r="O178" s="100">
        <f t="shared" si="24"/>
        <v>1.4</v>
      </c>
      <c r="P178" s="100">
        <f t="shared" si="24"/>
        <v>0</v>
      </c>
      <c r="Q178" s="100">
        <f t="shared" si="24"/>
        <v>2.8</v>
      </c>
      <c r="R178" s="100">
        <f t="shared" si="24"/>
        <v>0</v>
      </c>
      <c r="S178" s="100">
        <f t="shared" si="24"/>
        <v>0</v>
      </c>
      <c r="T178" s="100">
        <f t="shared" si="24"/>
        <v>1.4</v>
      </c>
      <c r="U178" s="100">
        <f t="shared" si="24"/>
        <v>0</v>
      </c>
      <c r="V178" s="100">
        <f t="shared" si="24"/>
        <v>0</v>
      </c>
    </row>
    <row r="179" spans="2:24" ht="15" thickBot="1" x14ac:dyDescent="0.4">
      <c r="B179">
        <v>1</v>
      </c>
      <c r="D179" s="100">
        <f t="shared" si="25"/>
        <v>3</v>
      </c>
      <c r="E179" s="100">
        <f t="shared" si="24"/>
        <v>5</v>
      </c>
      <c r="F179" s="100">
        <f t="shared" si="24"/>
        <v>12</v>
      </c>
      <c r="G179" s="100">
        <f t="shared" si="24"/>
        <v>4</v>
      </c>
      <c r="H179" s="100">
        <f t="shared" si="24"/>
        <v>5</v>
      </c>
      <c r="I179" s="100">
        <f t="shared" si="24"/>
        <v>5</v>
      </c>
      <c r="J179" s="100">
        <f t="shared" si="24"/>
        <v>3</v>
      </c>
      <c r="K179" s="100">
        <f t="shared" si="24"/>
        <v>0</v>
      </c>
      <c r="L179" s="100">
        <f t="shared" si="24"/>
        <v>0</v>
      </c>
      <c r="M179" s="100">
        <f t="shared" si="24"/>
        <v>0</v>
      </c>
      <c r="N179" s="100">
        <f t="shared" si="24"/>
        <v>0</v>
      </c>
      <c r="O179" s="100">
        <f t="shared" si="24"/>
        <v>2</v>
      </c>
      <c r="P179" s="100">
        <f t="shared" si="24"/>
        <v>0</v>
      </c>
      <c r="Q179" s="100">
        <f t="shared" si="24"/>
        <v>4</v>
      </c>
      <c r="R179" s="100">
        <f t="shared" si="24"/>
        <v>0</v>
      </c>
      <c r="S179" s="100">
        <f t="shared" si="24"/>
        <v>0</v>
      </c>
      <c r="T179" s="100">
        <f t="shared" si="24"/>
        <v>2</v>
      </c>
      <c r="U179" s="100">
        <f t="shared" si="24"/>
        <v>0</v>
      </c>
      <c r="V179" s="100">
        <f t="shared" si="24"/>
        <v>0</v>
      </c>
    </row>
    <row r="180" spans="2:24" x14ac:dyDescent="0.35">
      <c r="D180" s="64" t="s">
        <v>7</v>
      </c>
      <c r="E180" s="64" t="s">
        <v>8</v>
      </c>
      <c r="F180" s="65" t="s">
        <v>9</v>
      </c>
      <c r="G180" s="65" t="s">
        <v>10</v>
      </c>
      <c r="H180" s="65" t="s">
        <v>11</v>
      </c>
      <c r="I180" s="65" t="s">
        <v>12</v>
      </c>
      <c r="J180" s="65" t="s">
        <v>13</v>
      </c>
      <c r="K180" s="65" t="s">
        <v>14</v>
      </c>
      <c r="L180" s="65" t="s">
        <v>15</v>
      </c>
      <c r="M180" s="65" t="s">
        <v>16</v>
      </c>
      <c r="N180" s="65" t="s">
        <v>17</v>
      </c>
      <c r="O180" s="65" t="s">
        <v>18</v>
      </c>
      <c r="P180" s="65" t="s">
        <v>19</v>
      </c>
      <c r="Q180" s="65" t="s">
        <v>20</v>
      </c>
      <c r="R180" s="65" t="s">
        <v>21</v>
      </c>
      <c r="S180" s="65" t="s">
        <v>22</v>
      </c>
      <c r="T180" s="65" t="s">
        <v>23</v>
      </c>
      <c r="U180" s="65">
        <v>7</v>
      </c>
      <c r="V180" s="66">
        <v>8</v>
      </c>
    </row>
    <row r="181" spans="2:24" x14ac:dyDescent="0.35">
      <c r="C181" t="s">
        <v>281</v>
      </c>
      <c r="D181" s="100">
        <f>+AE117</f>
        <v>10</v>
      </c>
      <c r="E181" s="100">
        <f t="shared" ref="E181:V181" si="26">+AF117</f>
        <v>11</v>
      </c>
      <c r="F181" s="100">
        <f t="shared" si="26"/>
        <v>13</v>
      </c>
      <c r="G181" s="100">
        <f t="shared" si="26"/>
        <v>12</v>
      </c>
      <c r="H181" s="100">
        <f t="shared" si="26"/>
        <v>13</v>
      </c>
      <c r="I181" s="100">
        <f t="shared" si="26"/>
        <v>16</v>
      </c>
      <c r="J181" s="100">
        <f t="shared" si="26"/>
        <v>15</v>
      </c>
      <c r="K181" s="100">
        <f t="shared" si="26"/>
        <v>21</v>
      </c>
      <c r="L181" s="100">
        <f t="shared" si="26"/>
        <v>22</v>
      </c>
      <c r="M181" s="100">
        <f t="shared" si="26"/>
        <v>15</v>
      </c>
      <c r="N181" s="100">
        <f t="shared" si="26"/>
        <v>19</v>
      </c>
      <c r="O181" s="100">
        <f t="shared" si="26"/>
        <v>15</v>
      </c>
      <c r="P181" s="100">
        <f t="shared" si="26"/>
        <v>14</v>
      </c>
      <c r="Q181" s="100">
        <f t="shared" si="26"/>
        <v>17</v>
      </c>
      <c r="R181" s="100">
        <f t="shared" si="26"/>
        <v>16</v>
      </c>
      <c r="S181" s="100">
        <f t="shared" si="26"/>
        <v>13</v>
      </c>
      <c r="T181" s="100">
        <f t="shared" si="26"/>
        <v>16</v>
      </c>
      <c r="U181" s="100">
        <f t="shared" si="26"/>
        <v>12</v>
      </c>
      <c r="V181" s="100">
        <f t="shared" si="26"/>
        <v>10</v>
      </c>
    </row>
    <row r="182" spans="2:24" x14ac:dyDescent="0.35">
      <c r="B182">
        <v>0.15</v>
      </c>
      <c r="C182" t="s">
        <v>279</v>
      </c>
      <c r="D182" s="93">
        <f>MAX(0,D$173-D175)/D$181/10</f>
        <v>0.26550000000000001</v>
      </c>
      <c r="E182" s="93">
        <f t="shared" ref="E182:V186" si="27">MAX(0,E$173-E175)/E$181/10</f>
        <v>0.23863636363636362</v>
      </c>
      <c r="F182" s="93">
        <f t="shared" si="27"/>
        <v>0.23230769230769227</v>
      </c>
      <c r="G182" s="93">
        <f t="shared" si="27"/>
        <v>0.24499999999999997</v>
      </c>
      <c r="H182" s="93">
        <f t="shared" si="27"/>
        <v>0.24038461538461536</v>
      </c>
      <c r="I182" s="93">
        <f t="shared" si="27"/>
        <v>0.17031250000000001</v>
      </c>
      <c r="J182" s="93">
        <f t="shared" si="27"/>
        <v>0.13700000000000001</v>
      </c>
      <c r="K182" s="93">
        <f t="shared" si="27"/>
        <v>0.16666666666666669</v>
      </c>
      <c r="L182" s="93">
        <f t="shared" si="27"/>
        <v>0.18181818181818182</v>
      </c>
      <c r="M182" s="93">
        <f t="shared" si="27"/>
        <v>0.16666666666666669</v>
      </c>
      <c r="N182" s="93">
        <f t="shared" si="27"/>
        <v>0.22631578947368419</v>
      </c>
      <c r="O182" s="93">
        <f t="shared" si="27"/>
        <v>0.19133333333333333</v>
      </c>
      <c r="P182" s="93">
        <f t="shared" si="27"/>
        <v>0.16428571428571428</v>
      </c>
      <c r="Q182" s="93">
        <f t="shared" si="27"/>
        <v>0.18470588235294116</v>
      </c>
      <c r="R182" s="93">
        <f t="shared" si="27"/>
        <v>0.16875000000000001</v>
      </c>
      <c r="S182" s="93">
        <f t="shared" si="27"/>
        <v>8.461538461538462E-2</v>
      </c>
      <c r="T182" s="93">
        <f t="shared" si="27"/>
        <v>0.104375</v>
      </c>
      <c r="U182" s="93">
        <f t="shared" si="27"/>
        <v>0.20833333333333334</v>
      </c>
      <c r="V182" s="93">
        <f t="shared" si="27"/>
        <v>0.05</v>
      </c>
      <c r="X182" s="101">
        <f>+X163</f>
        <v>1.5</v>
      </c>
    </row>
    <row r="183" spans="2:24" x14ac:dyDescent="0.35">
      <c r="B183">
        <v>0.3</v>
      </c>
      <c r="D183" s="93">
        <f t="shared" ref="D183:S186" si="28">MAX(0,D$173-D176)/D$181/10</f>
        <v>0.26100000000000001</v>
      </c>
      <c r="E183" s="93">
        <f t="shared" si="28"/>
        <v>0.23181818181818184</v>
      </c>
      <c r="F183" s="93">
        <f t="shared" si="28"/>
        <v>0.21846153846153843</v>
      </c>
      <c r="G183" s="93">
        <f t="shared" si="28"/>
        <v>0.24</v>
      </c>
      <c r="H183" s="93">
        <f t="shared" si="28"/>
        <v>0.23461538461538461</v>
      </c>
      <c r="I183" s="93">
        <f t="shared" si="28"/>
        <v>0.16562499999999999</v>
      </c>
      <c r="J183" s="93">
        <f t="shared" si="28"/>
        <v>0.13400000000000001</v>
      </c>
      <c r="K183" s="93">
        <f t="shared" si="28"/>
        <v>0.16666666666666669</v>
      </c>
      <c r="L183" s="93">
        <f t="shared" si="28"/>
        <v>0.18181818181818182</v>
      </c>
      <c r="M183" s="93">
        <f t="shared" si="28"/>
        <v>0.16666666666666669</v>
      </c>
      <c r="N183" s="93">
        <f t="shared" si="28"/>
        <v>0.22631578947368419</v>
      </c>
      <c r="O183" s="93">
        <f t="shared" si="28"/>
        <v>0.18933333333333333</v>
      </c>
      <c r="P183" s="93">
        <f t="shared" si="28"/>
        <v>0.16428571428571428</v>
      </c>
      <c r="Q183" s="93">
        <f t="shared" si="28"/>
        <v>0.1811764705882353</v>
      </c>
      <c r="R183" s="93">
        <f t="shared" si="28"/>
        <v>0.16875000000000001</v>
      </c>
      <c r="S183" s="93">
        <f t="shared" si="28"/>
        <v>8.461538461538462E-2</v>
      </c>
      <c r="T183" s="93">
        <f t="shared" si="27"/>
        <v>0.10249999999999999</v>
      </c>
      <c r="U183" s="93">
        <f t="shared" si="27"/>
        <v>0.20833333333333334</v>
      </c>
      <c r="V183" s="93">
        <f t="shared" si="27"/>
        <v>0.05</v>
      </c>
    </row>
    <row r="184" spans="2:24" x14ac:dyDescent="0.35">
      <c r="B184">
        <v>0.5</v>
      </c>
      <c r="D184" s="93">
        <f t="shared" si="28"/>
        <v>0.255</v>
      </c>
      <c r="E184" s="93">
        <f t="shared" si="27"/>
        <v>0.22272727272727272</v>
      </c>
      <c r="F184" s="93">
        <f t="shared" si="27"/>
        <v>0.2</v>
      </c>
      <c r="G184" s="93">
        <f t="shared" si="27"/>
        <v>0.23333333333333334</v>
      </c>
      <c r="H184" s="93">
        <f t="shared" si="27"/>
        <v>0.22692307692307692</v>
      </c>
      <c r="I184" s="93">
        <f t="shared" si="27"/>
        <v>0.15937499999999999</v>
      </c>
      <c r="J184" s="93">
        <f t="shared" si="27"/>
        <v>0.13</v>
      </c>
      <c r="K184" s="93">
        <f t="shared" si="27"/>
        <v>0.16666666666666669</v>
      </c>
      <c r="L184" s="93">
        <f t="shared" si="27"/>
        <v>0.18181818181818182</v>
      </c>
      <c r="M184" s="93">
        <f t="shared" si="27"/>
        <v>0.16666666666666669</v>
      </c>
      <c r="N184" s="93">
        <f t="shared" si="27"/>
        <v>0.22631578947368419</v>
      </c>
      <c r="O184" s="93">
        <f t="shared" si="27"/>
        <v>0.18666666666666668</v>
      </c>
      <c r="P184" s="93">
        <f t="shared" si="27"/>
        <v>0.16428571428571428</v>
      </c>
      <c r="Q184" s="93">
        <f t="shared" si="27"/>
        <v>0.1764705882352941</v>
      </c>
      <c r="R184" s="93">
        <f t="shared" si="27"/>
        <v>0.16875000000000001</v>
      </c>
      <c r="S184" s="93">
        <f t="shared" si="27"/>
        <v>8.461538461538462E-2</v>
      </c>
      <c r="T184" s="93">
        <f t="shared" si="27"/>
        <v>0.1</v>
      </c>
      <c r="U184" s="93">
        <f t="shared" si="27"/>
        <v>0.20833333333333334</v>
      </c>
      <c r="V184" s="93">
        <f t="shared" si="27"/>
        <v>0.05</v>
      </c>
    </row>
    <row r="185" spans="2:24" x14ac:dyDescent="0.35">
      <c r="B185" s="110">
        <v>0.7</v>
      </c>
      <c r="C185" s="110" t="s">
        <v>312</v>
      </c>
      <c r="D185" s="93">
        <f t="shared" si="28"/>
        <v>0.24899999999999997</v>
      </c>
      <c r="E185" s="93">
        <f t="shared" si="27"/>
        <v>0.21363636363636362</v>
      </c>
      <c r="F185" s="93">
        <f t="shared" si="27"/>
        <v>0.18153846153846157</v>
      </c>
      <c r="G185" s="93">
        <f t="shared" si="27"/>
        <v>0.22666666666666666</v>
      </c>
      <c r="H185" s="93">
        <f t="shared" si="27"/>
        <v>0.21923076923076926</v>
      </c>
      <c r="I185" s="93">
        <f t="shared" si="27"/>
        <v>0.15312500000000001</v>
      </c>
      <c r="J185" s="93">
        <f t="shared" si="27"/>
        <v>0.126</v>
      </c>
      <c r="K185" s="93">
        <f t="shared" si="27"/>
        <v>0.16666666666666669</v>
      </c>
      <c r="L185" s="93">
        <f t="shared" si="27"/>
        <v>0.18181818181818182</v>
      </c>
      <c r="M185" s="93">
        <f t="shared" si="27"/>
        <v>0.16666666666666669</v>
      </c>
      <c r="N185" s="93">
        <f t="shared" si="27"/>
        <v>0.22631578947368419</v>
      </c>
      <c r="O185" s="93">
        <f t="shared" si="27"/>
        <v>0.184</v>
      </c>
      <c r="P185" s="93">
        <f t="shared" si="27"/>
        <v>0.16428571428571428</v>
      </c>
      <c r="Q185" s="93">
        <f t="shared" si="27"/>
        <v>0.17176470588235293</v>
      </c>
      <c r="R185" s="93">
        <f t="shared" si="27"/>
        <v>0.16875000000000001</v>
      </c>
      <c r="S185" s="93">
        <f t="shared" si="27"/>
        <v>8.461538461538462E-2</v>
      </c>
      <c r="T185" s="93">
        <f t="shared" si="27"/>
        <v>9.7500000000000003E-2</v>
      </c>
      <c r="U185" s="93">
        <f t="shared" si="27"/>
        <v>0.20833333333333334</v>
      </c>
      <c r="V185" s="93">
        <f t="shared" si="27"/>
        <v>0.05</v>
      </c>
    </row>
    <row r="186" spans="2:24" x14ac:dyDescent="0.35">
      <c r="B186">
        <v>1</v>
      </c>
      <c r="D186" s="93">
        <f t="shared" si="28"/>
        <v>0.24</v>
      </c>
      <c r="E186" s="93">
        <f t="shared" si="27"/>
        <v>0.2</v>
      </c>
      <c r="F186" s="93">
        <f t="shared" si="27"/>
        <v>0.15384615384615385</v>
      </c>
      <c r="G186" s="93">
        <f t="shared" si="27"/>
        <v>0.21666666666666665</v>
      </c>
      <c r="H186" s="93">
        <f t="shared" si="27"/>
        <v>0.2076923076923077</v>
      </c>
      <c r="I186" s="93">
        <f t="shared" si="27"/>
        <v>0.14374999999999999</v>
      </c>
      <c r="J186" s="93">
        <f t="shared" si="27"/>
        <v>0.12</v>
      </c>
      <c r="K186" s="93">
        <f t="shared" si="27"/>
        <v>0.16666666666666669</v>
      </c>
      <c r="L186" s="93">
        <f t="shared" si="27"/>
        <v>0.18181818181818182</v>
      </c>
      <c r="M186" s="93">
        <f t="shared" si="27"/>
        <v>0.16666666666666669</v>
      </c>
      <c r="N186" s="93">
        <f t="shared" si="27"/>
        <v>0.22631578947368419</v>
      </c>
      <c r="O186" s="93">
        <f t="shared" si="27"/>
        <v>0.18</v>
      </c>
      <c r="P186" s="93">
        <f t="shared" si="27"/>
        <v>0.16428571428571428</v>
      </c>
      <c r="Q186" s="93">
        <f t="shared" si="27"/>
        <v>0.16470588235294117</v>
      </c>
      <c r="R186" s="93">
        <f t="shared" si="27"/>
        <v>0.16875000000000001</v>
      </c>
      <c r="S186" s="93">
        <f t="shared" si="27"/>
        <v>8.461538461538462E-2</v>
      </c>
      <c r="T186" s="93">
        <f t="shared" si="27"/>
        <v>9.375E-2</v>
      </c>
      <c r="U186" s="93">
        <f t="shared" si="27"/>
        <v>0.20833333333333334</v>
      </c>
      <c r="V186" s="93">
        <f t="shared" si="27"/>
        <v>0.05</v>
      </c>
    </row>
  </sheetData>
  <mergeCells count="2">
    <mergeCell ref="C67:C68"/>
    <mergeCell ref="D67:V67"/>
  </mergeCells>
  <conditionalFormatting sqref="D83:V91">
    <cfRule type="cellIs" dxfId="37" priority="1" operator="lessThanOrEqual">
      <formula>0</formula>
    </cfRule>
  </conditionalFormatting>
  <conditionalFormatting sqref="D97:V105">
    <cfRule type="cellIs" dxfId="36" priority="13" operator="equal">
      <formula>5</formula>
    </cfRule>
  </conditionalFormatting>
  <conditionalFormatting sqref="D111:V118">
    <cfRule type="cellIs" dxfId="35" priority="12" operator="equal">
      <formula>0</formula>
    </cfRule>
  </conditionalFormatting>
  <conditionalFormatting sqref="D145:V145 D151:V151">
    <cfRule type="cellIs" dxfId="34" priority="10" operator="equal">
      <formula>FALSE</formula>
    </cfRule>
  </conditionalFormatting>
  <conditionalFormatting sqref="D146:V150">
    <cfRule type="cellIs" dxfId="33" priority="9" operator="equal">
      <formula>0</formula>
    </cfRule>
  </conditionalFormatting>
  <conditionalFormatting sqref="D162:V162 D168:V168">
    <cfRule type="cellIs" dxfId="32" priority="7" operator="equal">
      <formula>FALSE</formula>
    </cfRule>
  </conditionalFormatting>
  <conditionalFormatting sqref="D163:V167">
    <cfRule type="cellIs" dxfId="31" priority="6" operator="equal">
      <formula>0</formula>
    </cfRule>
  </conditionalFormatting>
  <conditionalFormatting sqref="D181:V181">
    <cfRule type="cellIs" dxfId="30" priority="4" operator="equal">
      <formula>FALSE</formula>
    </cfRule>
  </conditionalFormatting>
  <conditionalFormatting sqref="D182:V186">
    <cfRule type="cellIs" dxfId="29" priority="3" operator="equal">
      <formula>0</formula>
    </cfRule>
  </conditionalFormatting>
  <conditionalFormatting sqref="D111:X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D146:X150">
    <cfRule type="colorScale" priority="8">
      <colorScale>
        <cfvo type="min"/>
        <cfvo type="max"/>
        <color rgb="FFFCFCFF"/>
        <color rgb="FFF8696B"/>
      </colorScale>
    </cfRule>
  </conditionalFormatting>
  <conditionalFormatting sqref="D163:X167">
    <cfRule type="colorScale" priority="5">
      <colorScale>
        <cfvo type="min"/>
        <cfvo type="max"/>
        <color rgb="FFFCFCFF"/>
        <color rgb="FFF8696B"/>
      </colorScale>
    </cfRule>
  </conditionalFormatting>
  <conditionalFormatting sqref="D182:X186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8F3F-4C3B-450F-A264-2EEB6C062D43}">
  <dimension ref="A1:V14"/>
  <sheetViews>
    <sheetView workbookViewId="0">
      <selection activeCell="E13" sqref="E13"/>
    </sheetView>
  </sheetViews>
  <sheetFormatPr defaultRowHeight="14.5" x14ac:dyDescent="0.35"/>
  <sheetData>
    <row r="1" spans="1:22" ht="16.5" x14ac:dyDescent="0.35">
      <c r="A1" t="s">
        <v>360</v>
      </c>
      <c r="H1" s="111" t="s">
        <v>313</v>
      </c>
    </row>
    <row r="2" spans="1:22" ht="17.5" thickBot="1" x14ac:dyDescent="0.45">
      <c r="B2" s="102" t="s">
        <v>359</v>
      </c>
      <c r="H2" s="124"/>
    </row>
    <row r="3" spans="1:22" x14ac:dyDescent="0.35">
      <c r="B3" s="62" t="s">
        <v>240</v>
      </c>
      <c r="C3" s="63"/>
      <c r="D3" s="64" t="s">
        <v>7</v>
      </c>
      <c r="E3" s="64" t="s">
        <v>8</v>
      </c>
      <c r="F3" s="65" t="s">
        <v>9</v>
      </c>
      <c r="G3" s="65" t="s">
        <v>10</v>
      </c>
      <c r="H3" s="65" t="s">
        <v>11</v>
      </c>
      <c r="I3" s="65" t="s">
        <v>12</v>
      </c>
      <c r="J3" s="65" t="s">
        <v>13</v>
      </c>
      <c r="K3" s="65" t="s">
        <v>14</v>
      </c>
      <c r="L3" s="65" t="s">
        <v>15</v>
      </c>
      <c r="M3" s="65" t="s">
        <v>16</v>
      </c>
      <c r="N3" s="65" t="s">
        <v>17</v>
      </c>
      <c r="O3" s="65" t="s">
        <v>18</v>
      </c>
      <c r="P3" s="65" t="s">
        <v>19</v>
      </c>
      <c r="Q3" s="65" t="s">
        <v>20</v>
      </c>
      <c r="R3" s="65" t="s">
        <v>21</v>
      </c>
      <c r="S3" s="65" t="s">
        <v>22</v>
      </c>
      <c r="T3" s="65" t="s">
        <v>23</v>
      </c>
      <c r="U3" s="65">
        <v>7</v>
      </c>
      <c r="V3" s="66">
        <v>8</v>
      </c>
    </row>
    <row r="4" spans="1:22" x14ac:dyDescent="0.35">
      <c r="A4" s="87"/>
      <c r="B4" s="67" t="s">
        <v>241</v>
      </c>
      <c r="C4" s="68" t="s">
        <v>242</v>
      </c>
      <c r="D4" s="83">
        <f>'Carry-overCurrentPC-1.25x'!D99-'Carry-overCurrentPC'!D99</f>
        <v>16</v>
      </c>
      <c r="E4" s="83">
        <f>'Carry-overCurrentPC-1.25x'!E99-'Carry-overCurrentPC'!E99</f>
        <v>15</v>
      </c>
      <c r="F4" s="83">
        <f>'Carry-overCurrentPC-1.25x'!F99-'Carry-overCurrentPC'!F99</f>
        <v>17</v>
      </c>
      <c r="G4" s="83">
        <f>'Carry-overCurrentPC-1.25x'!G99-'Carry-overCurrentPC'!G99</f>
        <v>15</v>
      </c>
      <c r="H4" s="83">
        <f>'Carry-overCurrentPC-1.25x'!H99-'Carry-overCurrentPC'!H99</f>
        <v>17</v>
      </c>
      <c r="I4" s="83">
        <f>'Carry-overCurrentPC-1.25x'!I99-'Carry-overCurrentPC'!I99</f>
        <v>18</v>
      </c>
      <c r="J4" s="83">
        <f>'Carry-overCurrentPC-1.25x'!J99-'Carry-overCurrentPC'!J99</f>
        <v>19</v>
      </c>
      <c r="K4" s="83">
        <f>'Carry-overCurrentPC-1.25x'!K99-'Carry-overCurrentPC'!K99</f>
        <v>20</v>
      </c>
      <c r="L4" s="83">
        <f>'Carry-overCurrentPC-1.25x'!L99-'Carry-overCurrentPC'!L99</f>
        <v>21</v>
      </c>
      <c r="M4" s="83">
        <f>'Carry-overCurrentPC-1.25x'!M99-'Carry-overCurrentPC'!M99</f>
        <v>19</v>
      </c>
      <c r="N4" s="83">
        <f>'Carry-overCurrentPC-1.25x'!N99-'Carry-overCurrentPC'!N99</f>
        <v>21</v>
      </c>
      <c r="O4" s="83">
        <f>'Carry-overCurrentPC-1.25x'!O99-'Carry-overCurrentPC'!O99</f>
        <v>22</v>
      </c>
      <c r="P4" s="83">
        <f>'Carry-overCurrentPC-1.25x'!P99-'Carry-overCurrentPC'!P99</f>
        <v>12</v>
      </c>
      <c r="Q4" s="83">
        <f>'Carry-overCurrentPC-1.25x'!Q99-'Carry-overCurrentPC'!Q99</f>
        <v>21</v>
      </c>
      <c r="R4" s="83">
        <f>'Carry-overCurrentPC-1.25x'!R99-'Carry-overCurrentPC'!R99</f>
        <v>23</v>
      </c>
      <c r="S4" s="83">
        <f>'Carry-overCurrentPC-1.25x'!S99-'Carry-overCurrentPC'!S99</f>
        <v>0</v>
      </c>
      <c r="T4" s="83">
        <f>'Carry-overCurrentPC-1.25x'!T99-'Carry-overCurrentPC'!T99</f>
        <v>19</v>
      </c>
      <c r="U4" s="83">
        <f>'Carry-overCurrentPC-1.25x'!U99-'Carry-overCurrentPC'!U99</f>
        <v>10</v>
      </c>
      <c r="V4" s="83">
        <f>'Carry-overCurrentPC-1.25x'!V99-'Carry-overCurrentPC'!V99</f>
        <v>17</v>
      </c>
    </row>
    <row r="5" spans="1:22" x14ac:dyDescent="0.35">
      <c r="A5" s="87"/>
      <c r="B5" s="67" t="s">
        <v>191</v>
      </c>
      <c r="C5" s="68" t="s">
        <v>243</v>
      </c>
      <c r="D5" s="83">
        <f>'Carry-overCurrentPC-1.25x'!D100-'Carry-overCurrentPC'!D100</f>
        <v>15</v>
      </c>
      <c r="E5" s="83">
        <f>'Carry-overCurrentPC-1.25x'!E100-'Carry-overCurrentPC'!E100</f>
        <v>16</v>
      </c>
      <c r="F5" s="83">
        <f>'Carry-overCurrentPC-1.25x'!F100-'Carry-overCurrentPC'!F100</f>
        <v>16</v>
      </c>
      <c r="G5" s="83">
        <f>'Carry-overCurrentPC-1.25x'!G100-'Carry-overCurrentPC'!G100</f>
        <v>16</v>
      </c>
      <c r="H5" s="83">
        <f>'Carry-overCurrentPC-1.25x'!H100-'Carry-overCurrentPC'!H100</f>
        <v>17</v>
      </c>
      <c r="I5" s="83">
        <f>'Carry-overCurrentPC-1.25x'!I100-'Carry-overCurrentPC'!I100</f>
        <v>17</v>
      </c>
      <c r="J5" s="83">
        <f>'Carry-overCurrentPC-1.25x'!J100-'Carry-overCurrentPC'!J100</f>
        <v>9</v>
      </c>
      <c r="K5" s="83">
        <f>'Carry-overCurrentPC-1.25x'!K100-'Carry-overCurrentPC'!K100</f>
        <v>16</v>
      </c>
      <c r="L5" s="83">
        <f>'Carry-overCurrentPC-1.25x'!L100-'Carry-overCurrentPC'!L100</f>
        <v>17</v>
      </c>
      <c r="M5" s="83">
        <f>'Carry-overCurrentPC-1.25x'!M100-'Carry-overCurrentPC'!M100</f>
        <v>18</v>
      </c>
      <c r="N5" s="83">
        <f>'Carry-overCurrentPC-1.25x'!N100-'Carry-overCurrentPC'!N100</f>
        <v>18</v>
      </c>
      <c r="O5" s="83">
        <f>'Carry-overCurrentPC-1.25x'!O100-'Carry-overCurrentPC'!O100</f>
        <v>19</v>
      </c>
      <c r="P5" s="83">
        <f>'Carry-overCurrentPC-1.25x'!P100-'Carry-overCurrentPC'!P100</f>
        <v>14</v>
      </c>
      <c r="Q5" s="83">
        <f>'Carry-overCurrentPC-1.25x'!Q100-'Carry-overCurrentPC'!Q100</f>
        <v>19</v>
      </c>
      <c r="R5" s="83">
        <f>'Carry-overCurrentPC-1.25x'!R100-'Carry-overCurrentPC'!R100</f>
        <v>19</v>
      </c>
      <c r="S5" s="83">
        <f>'Carry-overCurrentPC-1.25x'!S100-'Carry-overCurrentPC'!S100</f>
        <v>0</v>
      </c>
      <c r="T5" s="83">
        <f>'Carry-overCurrentPC-1.25x'!T100-'Carry-overCurrentPC'!T100</f>
        <v>14</v>
      </c>
      <c r="U5" s="83">
        <f>'Carry-overCurrentPC-1.25x'!U100-'Carry-overCurrentPC'!U100</f>
        <v>12</v>
      </c>
      <c r="V5" s="83">
        <f>'Carry-overCurrentPC-1.25x'!V100-'Carry-overCurrentPC'!V100</f>
        <v>18</v>
      </c>
    </row>
    <row r="6" spans="1:22" x14ac:dyDescent="0.35">
      <c r="A6" s="87"/>
      <c r="B6" s="67" t="s">
        <v>193</v>
      </c>
      <c r="C6" s="68" t="s">
        <v>244</v>
      </c>
      <c r="D6" s="83">
        <f>'Carry-overCurrentPC-1.25x'!D101-'Carry-overCurrentPC'!D101</f>
        <v>18</v>
      </c>
      <c r="E6" s="83">
        <f>'Carry-overCurrentPC-1.25x'!E101-'Carry-overCurrentPC'!E101</f>
        <v>18</v>
      </c>
      <c r="F6" s="83">
        <f>'Carry-overCurrentPC-1.25x'!F101-'Carry-overCurrentPC'!F101</f>
        <v>18</v>
      </c>
      <c r="G6" s="83">
        <f>'Carry-overCurrentPC-1.25x'!G101-'Carry-overCurrentPC'!G101</f>
        <v>18</v>
      </c>
      <c r="H6" s="83">
        <f>'Carry-overCurrentPC-1.25x'!H101-'Carry-overCurrentPC'!H101</f>
        <v>19</v>
      </c>
      <c r="I6" s="83">
        <f>'Carry-overCurrentPC-1.25x'!I101-'Carry-overCurrentPC'!I101</f>
        <v>19</v>
      </c>
      <c r="J6" s="83">
        <f>'Carry-overCurrentPC-1.25x'!J101-'Carry-overCurrentPC'!J101</f>
        <v>6</v>
      </c>
      <c r="K6" s="83">
        <f>'Carry-overCurrentPC-1.25x'!K101-'Carry-overCurrentPC'!K101</f>
        <v>18</v>
      </c>
      <c r="L6" s="83">
        <f>'Carry-overCurrentPC-1.25x'!L101-'Carry-overCurrentPC'!L101</f>
        <v>21</v>
      </c>
      <c r="M6" s="83">
        <f>'Carry-overCurrentPC-1.25x'!M101-'Carry-overCurrentPC'!M101</f>
        <v>0</v>
      </c>
      <c r="N6" s="83">
        <f>'Carry-overCurrentPC-1.25x'!N101-'Carry-overCurrentPC'!N101</f>
        <v>18</v>
      </c>
      <c r="O6" s="83">
        <f>'Carry-overCurrentPC-1.25x'!O101-'Carry-overCurrentPC'!O101</f>
        <v>18</v>
      </c>
      <c r="P6" s="83">
        <f>'Carry-overCurrentPC-1.25x'!P101-'Carry-overCurrentPC'!P101</f>
        <v>0</v>
      </c>
      <c r="Q6" s="83">
        <f>'Carry-overCurrentPC-1.25x'!Q101-'Carry-overCurrentPC'!Q101</f>
        <v>11</v>
      </c>
      <c r="R6" s="83">
        <f>'Carry-overCurrentPC-1.25x'!R101-'Carry-overCurrentPC'!R101</f>
        <v>19</v>
      </c>
      <c r="S6" s="83">
        <f>'Carry-overCurrentPC-1.25x'!S101-'Carry-overCurrentPC'!S101</f>
        <v>0</v>
      </c>
      <c r="T6" s="83">
        <f>'Carry-overCurrentPC-1.25x'!T101-'Carry-overCurrentPC'!T101</f>
        <v>0</v>
      </c>
      <c r="U6" s="83">
        <f>'Carry-overCurrentPC-1.25x'!U101-'Carry-overCurrentPC'!U101</f>
        <v>0</v>
      </c>
      <c r="V6" s="83">
        <f>'Carry-overCurrentPC-1.25x'!V101-'Carry-overCurrentPC'!V101</f>
        <v>0</v>
      </c>
    </row>
    <row r="7" spans="1:22" x14ac:dyDescent="0.35">
      <c r="A7" s="87"/>
      <c r="B7" s="67" t="s">
        <v>194</v>
      </c>
      <c r="C7" s="68" t="s">
        <v>245</v>
      </c>
      <c r="D7" s="83">
        <f>'Carry-overCurrentPC-1.25x'!D102-'Carry-overCurrentPC'!D102</f>
        <v>0</v>
      </c>
      <c r="E7" s="83">
        <f>'Carry-overCurrentPC-1.25x'!E102-'Carry-overCurrentPC'!E102</f>
        <v>0</v>
      </c>
      <c r="F7" s="83">
        <f>'Carry-overCurrentPC-1.25x'!F102-'Carry-overCurrentPC'!F102</f>
        <v>4</v>
      </c>
      <c r="G7" s="83">
        <f>'Carry-overCurrentPC-1.25x'!G102-'Carry-overCurrentPC'!G102</f>
        <v>0</v>
      </c>
      <c r="H7" s="83">
        <f>'Carry-overCurrentPC-1.25x'!H102-'Carry-overCurrentPC'!H102</f>
        <v>13</v>
      </c>
      <c r="I7" s="83">
        <f>'Carry-overCurrentPC-1.25x'!I102-'Carry-overCurrentPC'!I102</f>
        <v>11</v>
      </c>
      <c r="J7" s="83">
        <f>'Carry-overCurrentPC-1.25x'!J102-'Carry-overCurrentPC'!J102</f>
        <v>0</v>
      </c>
      <c r="K7" s="83">
        <f>'Carry-overCurrentPC-1.25x'!K102-'Carry-overCurrentPC'!K102</f>
        <v>0</v>
      </c>
      <c r="L7" s="83">
        <f>'Carry-overCurrentPC-1.25x'!L102-'Carry-overCurrentPC'!L102</f>
        <v>15</v>
      </c>
      <c r="M7" s="83">
        <f>'Carry-overCurrentPC-1.25x'!M102-'Carry-overCurrentPC'!M102</f>
        <v>0</v>
      </c>
      <c r="N7" s="83">
        <f>'Carry-overCurrentPC-1.25x'!N102-'Carry-overCurrentPC'!N102</f>
        <v>0</v>
      </c>
      <c r="O7" s="83">
        <f>'Carry-overCurrentPC-1.25x'!O102-'Carry-overCurrentPC'!O102</f>
        <v>0</v>
      </c>
      <c r="P7" s="83">
        <f>'Carry-overCurrentPC-1.25x'!P102-'Carry-overCurrentPC'!P102</f>
        <v>0</v>
      </c>
      <c r="Q7" s="83">
        <f>'Carry-overCurrentPC-1.25x'!Q102-'Carry-overCurrentPC'!Q102</f>
        <v>0</v>
      </c>
      <c r="R7" s="83">
        <f>'Carry-overCurrentPC-1.25x'!R102-'Carry-overCurrentPC'!R102</f>
        <v>0</v>
      </c>
      <c r="S7" s="83">
        <f>'Carry-overCurrentPC-1.25x'!S102-'Carry-overCurrentPC'!S102</f>
        <v>0</v>
      </c>
      <c r="T7" s="83">
        <f>'Carry-overCurrentPC-1.25x'!T102-'Carry-overCurrentPC'!T102</f>
        <v>0</v>
      </c>
      <c r="U7" s="83">
        <f>'Carry-overCurrentPC-1.25x'!U102-'Carry-overCurrentPC'!U102</f>
        <v>0</v>
      </c>
      <c r="V7" s="83">
        <f>'Carry-overCurrentPC-1.25x'!V102-'Carry-overCurrentPC'!V102</f>
        <v>0</v>
      </c>
    </row>
    <row r="8" spans="1:22" x14ac:dyDescent="0.35">
      <c r="A8" s="87"/>
      <c r="B8" s="67" t="s">
        <v>195</v>
      </c>
      <c r="C8" s="68" t="s">
        <v>246</v>
      </c>
      <c r="D8" s="83">
        <f>'Carry-overCurrentPC-1.25x'!D103-'Carry-overCurrentPC'!D103</f>
        <v>14</v>
      </c>
      <c r="E8" s="83">
        <f>'Carry-overCurrentPC-1.25x'!E103-'Carry-overCurrentPC'!E103</f>
        <v>14</v>
      </c>
      <c r="F8" s="83">
        <f>'Carry-overCurrentPC-1.25x'!F103-'Carry-overCurrentPC'!F103</f>
        <v>14</v>
      </c>
      <c r="G8" s="83">
        <f>'Carry-overCurrentPC-1.25x'!G103-'Carry-overCurrentPC'!G103</f>
        <v>14</v>
      </c>
      <c r="H8" s="83">
        <f>'Carry-overCurrentPC-1.25x'!H103-'Carry-overCurrentPC'!H103</f>
        <v>15</v>
      </c>
      <c r="I8" s="83">
        <f>'Carry-overCurrentPC-1.25x'!I103-'Carry-overCurrentPC'!I103</f>
        <v>14</v>
      </c>
      <c r="J8" s="83">
        <f>'Carry-overCurrentPC-1.25x'!J103-'Carry-overCurrentPC'!J103</f>
        <v>15</v>
      </c>
      <c r="K8" s="83">
        <f>'Carry-overCurrentPC-1.25x'!K103-'Carry-overCurrentPC'!K103</f>
        <v>15</v>
      </c>
      <c r="L8" s="83">
        <f>'Carry-overCurrentPC-1.25x'!L103-'Carry-overCurrentPC'!L103</f>
        <v>15</v>
      </c>
      <c r="M8" s="83">
        <f>'Carry-overCurrentPC-1.25x'!M103-'Carry-overCurrentPC'!M103</f>
        <v>16</v>
      </c>
      <c r="N8" s="83">
        <f>'Carry-overCurrentPC-1.25x'!N103-'Carry-overCurrentPC'!N103</f>
        <v>17</v>
      </c>
      <c r="O8" s="83">
        <f>'Carry-overCurrentPC-1.25x'!O103-'Carry-overCurrentPC'!O103</f>
        <v>16</v>
      </c>
      <c r="P8" s="83">
        <f>'Carry-overCurrentPC-1.25x'!P103-'Carry-overCurrentPC'!P103</f>
        <v>16</v>
      </c>
      <c r="Q8" s="83">
        <f>'Carry-overCurrentPC-1.25x'!Q103-'Carry-overCurrentPC'!Q103</f>
        <v>17</v>
      </c>
      <c r="R8" s="83">
        <f>'Carry-overCurrentPC-1.25x'!R103-'Carry-overCurrentPC'!R103</f>
        <v>17</v>
      </c>
      <c r="S8" s="83">
        <f>'Carry-overCurrentPC-1.25x'!S103-'Carry-overCurrentPC'!S103</f>
        <v>6</v>
      </c>
      <c r="T8" s="83">
        <f>'Carry-overCurrentPC-1.25x'!T103-'Carry-overCurrentPC'!T103</f>
        <v>12</v>
      </c>
      <c r="U8" s="83">
        <f>'Carry-overCurrentPC-1.25x'!U103-'Carry-overCurrentPC'!U103</f>
        <v>16</v>
      </c>
      <c r="V8" s="83">
        <f>'Carry-overCurrentPC-1.25x'!V103-'Carry-overCurrentPC'!V103</f>
        <v>0</v>
      </c>
    </row>
    <row r="9" spans="1:22" x14ac:dyDescent="0.35">
      <c r="A9" s="87"/>
      <c r="B9" s="67" t="s">
        <v>196</v>
      </c>
      <c r="C9" s="68" t="s">
        <v>247</v>
      </c>
      <c r="D9" s="83">
        <f>'Carry-overCurrentPC-1.25x'!D104-'Carry-overCurrentPC'!D104</f>
        <v>3</v>
      </c>
      <c r="E9" s="83">
        <f>'Carry-overCurrentPC-1.25x'!E104-'Carry-overCurrentPC'!E104</f>
        <v>3</v>
      </c>
      <c r="F9" s="83">
        <f>'Carry-overCurrentPC-1.25x'!F104-'Carry-overCurrentPC'!F104</f>
        <v>0</v>
      </c>
      <c r="G9" s="83">
        <f>'Carry-overCurrentPC-1.25x'!G104-'Carry-overCurrentPC'!G104</f>
        <v>0</v>
      </c>
      <c r="H9" s="83">
        <f>'Carry-overCurrentPC-1.25x'!H104-'Carry-overCurrentPC'!H104</f>
        <v>0</v>
      </c>
      <c r="I9" s="83">
        <f>'Carry-overCurrentPC-1.25x'!I104-'Carry-overCurrentPC'!I104</f>
        <v>0</v>
      </c>
      <c r="J9" s="83">
        <f>'Carry-overCurrentPC-1.25x'!J104-'Carry-overCurrentPC'!J104</f>
        <v>0</v>
      </c>
      <c r="K9" s="83">
        <f>'Carry-overCurrentPC-1.25x'!K104-'Carry-overCurrentPC'!K104</f>
        <v>0</v>
      </c>
      <c r="L9" s="83">
        <f>'Carry-overCurrentPC-1.25x'!L104-'Carry-overCurrentPC'!L104</f>
        <v>8</v>
      </c>
      <c r="M9" s="83">
        <f>'Carry-overCurrentPC-1.25x'!M104-'Carry-overCurrentPC'!M104</f>
        <v>0</v>
      </c>
      <c r="N9" s="83">
        <f>'Carry-overCurrentPC-1.25x'!N104-'Carry-overCurrentPC'!N104</f>
        <v>12</v>
      </c>
      <c r="O9" s="83">
        <f>'Carry-overCurrentPC-1.25x'!O104-'Carry-overCurrentPC'!O104</f>
        <v>15</v>
      </c>
      <c r="P9" s="83">
        <f>'Carry-overCurrentPC-1.25x'!P104-'Carry-overCurrentPC'!P104</f>
        <v>0</v>
      </c>
      <c r="Q9" s="83">
        <f>'Carry-overCurrentPC-1.25x'!Q104-'Carry-overCurrentPC'!Q104</f>
        <v>21</v>
      </c>
      <c r="R9" s="83">
        <f>'Carry-overCurrentPC-1.25x'!R104-'Carry-overCurrentPC'!R104</f>
        <v>18</v>
      </c>
      <c r="S9" s="83">
        <f>'Carry-overCurrentPC-1.25x'!S104-'Carry-overCurrentPC'!S104</f>
        <v>0</v>
      </c>
      <c r="T9" s="83">
        <f>'Carry-overCurrentPC-1.25x'!T104-'Carry-overCurrentPC'!T104</f>
        <v>0</v>
      </c>
      <c r="U9" s="83">
        <f>'Carry-overCurrentPC-1.25x'!U104-'Carry-overCurrentPC'!U104</f>
        <v>6</v>
      </c>
      <c r="V9" s="83">
        <f>'Carry-overCurrentPC-1.25x'!V104-'Carry-overCurrentPC'!V104</f>
        <v>23</v>
      </c>
    </row>
    <row r="10" spans="1:22" x14ac:dyDescent="0.35">
      <c r="A10" s="87"/>
      <c r="B10" s="67" t="s">
        <v>197</v>
      </c>
      <c r="C10" s="68" t="s">
        <v>248</v>
      </c>
      <c r="D10" s="83">
        <f>'Carry-overCurrentPC-1.25x'!D105-'Carry-overCurrentPC'!D105</f>
        <v>0</v>
      </c>
      <c r="E10" s="83">
        <f>'Carry-overCurrentPC-1.25x'!E105-'Carry-overCurrentPC'!E105</f>
        <v>0</v>
      </c>
      <c r="F10" s="83">
        <f>'Carry-overCurrentPC-1.25x'!F105-'Carry-overCurrentPC'!F105</f>
        <v>0</v>
      </c>
      <c r="G10" s="83">
        <f>'Carry-overCurrentPC-1.25x'!G105-'Carry-overCurrentPC'!G105</f>
        <v>0</v>
      </c>
      <c r="H10" s="83">
        <f>'Carry-overCurrentPC-1.25x'!H105-'Carry-overCurrentPC'!H105</f>
        <v>2</v>
      </c>
      <c r="I10" s="83">
        <f>'Carry-overCurrentPC-1.25x'!I105-'Carry-overCurrentPC'!I105</f>
        <v>0</v>
      </c>
      <c r="J10" s="83">
        <f>'Carry-overCurrentPC-1.25x'!J105-'Carry-overCurrentPC'!J105</f>
        <v>0</v>
      </c>
      <c r="K10" s="83">
        <f>'Carry-overCurrentPC-1.25x'!K105-'Carry-overCurrentPC'!K105</f>
        <v>2</v>
      </c>
      <c r="L10" s="83">
        <f>'Carry-overCurrentPC-1.25x'!L105-'Carry-overCurrentPC'!L105</f>
        <v>9</v>
      </c>
      <c r="M10" s="83">
        <f>'Carry-overCurrentPC-1.25x'!M105-'Carry-overCurrentPC'!M105</f>
        <v>0</v>
      </c>
      <c r="N10" s="83">
        <f>'Carry-overCurrentPC-1.25x'!N105-'Carry-overCurrentPC'!N105</f>
        <v>5</v>
      </c>
      <c r="O10" s="83">
        <f>'Carry-overCurrentPC-1.25x'!O105-'Carry-overCurrentPC'!O105</f>
        <v>2</v>
      </c>
      <c r="P10" s="83">
        <f>'Carry-overCurrentPC-1.25x'!P105-'Carry-overCurrentPC'!P105</f>
        <v>0</v>
      </c>
      <c r="Q10" s="83">
        <f>'Carry-overCurrentPC-1.25x'!Q105-'Carry-overCurrentPC'!Q105</f>
        <v>1</v>
      </c>
      <c r="R10" s="83">
        <f>'Carry-overCurrentPC-1.25x'!R105-'Carry-overCurrentPC'!R105</f>
        <v>6</v>
      </c>
      <c r="S10" s="83">
        <f>'Carry-overCurrentPC-1.25x'!S105-'Carry-overCurrentPC'!S105</f>
        <v>0</v>
      </c>
      <c r="T10" s="83">
        <f>'Carry-overCurrentPC-1.25x'!T105-'Carry-overCurrentPC'!T105</f>
        <v>0</v>
      </c>
      <c r="U10" s="83">
        <f>'Carry-overCurrentPC-1.25x'!U105-'Carry-overCurrentPC'!U105</f>
        <v>0</v>
      </c>
      <c r="V10" s="83">
        <f>'Carry-overCurrentPC-1.25x'!V105-'Carry-overCurrentPC'!V105</f>
        <v>0</v>
      </c>
    </row>
    <row r="11" spans="1:22" ht="15" thickBot="1" x14ac:dyDescent="0.4">
      <c r="A11" s="87"/>
      <c r="B11" s="70" t="s">
        <v>249</v>
      </c>
      <c r="C11" s="71" t="s">
        <v>182</v>
      </c>
      <c r="D11" s="83">
        <f>'Carry-overCurrentPC-1.25x'!D106-'Carry-overCurrentPC'!D106</f>
        <v>0</v>
      </c>
      <c r="E11" s="83">
        <f>'Carry-overCurrentPC-1.25x'!E106-'Carry-overCurrentPC'!E106</f>
        <v>0</v>
      </c>
      <c r="F11" s="83">
        <f>'Carry-overCurrentPC-1.25x'!F106-'Carry-overCurrentPC'!F106</f>
        <v>0</v>
      </c>
      <c r="G11" s="83">
        <f>'Carry-overCurrentPC-1.25x'!G106-'Carry-overCurrentPC'!G106</f>
        <v>0</v>
      </c>
      <c r="H11" s="83">
        <f>'Carry-overCurrentPC-1.25x'!H106-'Carry-overCurrentPC'!H106</f>
        <v>0</v>
      </c>
      <c r="I11" s="83">
        <f>'Carry-overCurrentPC-1.25x'!I106-'Carry-overCurrentPC'!I106</f>
        <v>0</v>
      </c>
      <c r="J11" s="83">
        <f>'Carry-overCurrentPC-1.25x'!J106-'Carry-overCurrentPC'!J106</f>
        <v>0</v>
      </c>
      <c r="K11" s="83">
        <f>'Carry-overCurrentPC-1.25x'!K106-'Carry-overCurrentPC'!K106</f>
        <v>0</v>
      </c>
      <c r="L11" s="83">
        <f>'Carry-overCurrentPC-1.25x'!L106-'Carry-overCurrentPC'!L106</f>
        <v>0</v>
      </c>
      <c r="M11" s="83">
        <f>'Carry-overCurrentPC-1.25x'!M106-'Carry-overCurrentPC'!M106</f>
        <v>0</v>
      </c>
      <c r="N11" s="83">
        <f>'Carry-overCurrentPC-1.25x'!N106-'Carry-overCurrentPC'!N106</f>
        <v>0</v>
      </c>
      <c r="O11" s="83">
        <f>'Carry-overCurrentPC-1.25x'!O106-'Carry-overCurrentPC'!O106</f>
        <v>0</v>
      </c>
      <c r="P11" s="83">
        <f>'Carry-overCurrentPC-1.25x'!P106-'Carry-overCurrentPC'!P106</f>
        <v>0</v>
      </c>
      <c r="Q11" s="83">
        <f>'Carry-overCurrentPC-1.25x'!Q106-'Carry-overCurrentPC'!Q106</f>
        <v>0</v>
      </c>
      <c r="R11" s="83">
        <f>'Carry-overCurrentPC-1.25x'!R106-'Carry-overCurrentPC'!R106</f>
        <v>0</v>
      </c>
      <c r="S11" s="83">
        <f>'Carry-overCurrentPC-1.25x'!S106-'Carry-overCurrentPC'!S106</f>
        <v>0</v>
      </c>
      <c r="T11" s="83">
        <f>'Carry-overCurrentPC-1.25x'!T106-'Carry-overCurrentPC'!T106</f>
        <v>0</v>
      </c>
      <c r="U11" s="83">
        <f>'Carry-overCurrentPC-1.25x'!U106-'Carry-overCurrentPC'!U106</f>
        <v>0</v>
      </c>
      <c r="V11" s="83">
        <f>'Carry-overCurrentPC-1.25x'!V106-'Carry-overCurrentPC'!V106</f>
        <v>0</v>
      </c>
    </row>
    <row r="12" spans="1:22" ht="15" thickBot="1" x14ac:dyDescent="0.4">
      <c r="A12" s="87"/>
      <c r="B12" s="70" t="s">
        <v>185</v>
      </c>
      <c r="C12" s="71" t="s">
        <v>185</v>
      </c>
      <c r="D12" s="83">
        <f>'Carry-overCurrentPC-1.25x'!D107-'Carry-overCurrentPC'!D107</f>
        <v>0</v>
      </c>
      <c r="E12" s="83">
        <f>'Carry-overCurrentPC-1.25x'!E107-'Carry-overCurrentPC'!E107</f>
        <v>0</v>
      </c>
      <c r="F12" s="83">
        <f>'Carry-overCurrentPC-1.25x'!F107-'Carry-overCurrentPC'!F107</f>
        <v>0</v>
      </c>
      <c r="G12" s="83">
        <f>'Carry-overCurrentPC-1.25x'!G107-'Carry-overCurrentPC'!G107</f>
        <v>0</v>
      </c>
      <c r="H12" s="83">
        <f>'Carry-overCurrentPC-1.25x'!H107-'Carry-overCurrentPC'!H107</f>
        <v>0</v>
      </c>
      <c r="I12" s="83">
        <f>'Carry-overCurrentPC-1.25x'!I107-'Carry-overCurrentPC'!I107</f>
        <v>0</v>
      </c>
      <c r="J12" s="83">
        <f>'Carry-overCurrentPC-1.25x'!J107-'Carry-overCurrentPC'!J107</f>
        <v>0</v>
      </c>
      <c r="K12" s="83">
        <f>'Carry-overCurrentPC-1.25x'!K107-'Carry-overCurrentPC'!K107</f>
        <v>0</v>
      </c>
      <c r="L12" s="83">
        <f>'Carry-overCurrentPC-1.25x'!L107-'Carry-overCurrentPC'!L107</f>
        <v>0</v>
      </c>
      <c r="M12" s="83">
        <f>'Carry-overCurrentPC-1.25x'!M107-'Carry-overCurrentPC'!M107</f>
        <v>0</v>
      </c>
      <c r="N12" s="83">
        <f>'Carry-overCurrentPC-1.25x'!N107-'Carry-overCurrentPC'!N107</f>
        <v>0</v>
      </c>
      <c r="O12" s="83">
        <f>'Carry-overCurrentPC-1.25x'!O107-'Carry-overCurrentPC'!O107</f>
        <v>0</v>
      </c>
      <c r="P12" s="83">
        <f>'Carry-overCurrentPC-1.25x'!P107-'Carry-overCurrentPC'!P107</f>
        <v>0</v>
      </c>
      <c r="Q12" s="83">
        <f>'Carry-overCurrentPC-1.25x'!Q107-'Carry-overCurrentPC'!Q107</f>
        <v>0</v>
      </c>
      <c r="R12" s="83">
        <f>'Carry-overCurrentPC-1.25x'!R107-'Carry-overCurrentPC'!R107</f>
        <v>0</v>
      </c>
      <c r="S12" s="83">
        <f>'Carry-overCurrentPC-1.25x'!S107-'Carry-overCurrentPC'!S107</f>
        <v>0</v>
      </c>
      <c r="T12" s="83">
        <f>'Carry-overCurrentPC-1.25x'!T107-'Carry-overCurrentPC'!T107</f>
        <v>0</v>
      </c>
      <c r="U12" s="83">
        <f>'Carry-overCurrentPC-1.25x'!U107-'Carry-overCurrentPC'!U107</f>
        <v>0</v>
      </c>
      <c r="V12" s="83">
        <f>'Carry-overCurrentPC-1.25x'!V107-'Carry-overCurrentPC'!V107</f>
        <v>0</v>
      </c>
    </row>
    <row r="13" spans="1:22" x14ac:dyDescent="0.35">
      <c r="C13" s="135">
        <f>SUM(D13:V13)</f>
        <v>87</v>
      </c>
      <c r="D13" s="100">
        <f>8-COUNTIF(D4:D11, 0)</f>
        <v>5</v>
      </c>
      <c r="E13" s="100">
        <f t="shared" ref="E13:V13" si="0">8-COUNTIF(E4:E11, 0)</f>
        <v>5</v>
      </c>
      <c r="F13" s="100">
        <f t="shared" si="0"/>
        <v>5</v>
      </c>
      <c r="G13" s="100">
        <f t="shared" si="0"/>
        <v>4</v>
      </c>
      <c r="H13" s="100">
        <f t="shared" si="0"/>
        <v>6</v>
      </c>
      <c r="I13" s="100">
        <f t="shared" si="0"/>
        <v>5</v>
      </c>
      <c r="J13" s="100">
        <f t="shared" si="0"/>
        <v>4</v>
      </c>
      <c r="K13" s="100">
        <f t="shared" si="0"/>
        <v>5</v>
      </c>
      <c r="L13" s="100">
        <f t="shared" si="0"/>
        <v>7</v>
      </c>
      <c r="M13" s="100">
        <f t="shared" si="0"/>
        <v>3</v>
      </c>
      <c r="N13" s="100">
        <f t="shared" si="0"/>
        <v>6</v>
      </c>
      <c r="O13" s="100">
        <f t="shared" si="0"/>
        <v>6</v>
      </c>
      <c r="P13" s="100">
        <f t="shared" si="0"/>
        <v>3</v>
      </c>
      <c r="Q13" s="100">
        <f t="shared" si="0"/>
        <v>6</v>
      </c>
      <c r="R13" s="100">
        <f t="shared" si="0"/>
        <v>6</v>
      </c>
      <c r="S13" s="100">
        <f t="shared" si="0"/>
        <v>1</v>
      </c>
      <c r="T13" s="100">
        <f t="shared" si="0"/>
        <v>3</v>
      </c>
      <c r="U13" s="100">
        <f t="shared" si="0"/>
        <v>4</v>
      </c>
      <c r="V13" s="100">
        <f t="shared" si="0"/>
        <v>3</v>
      </c>
    </row>
    <row r="14" spans="1:22" x14ac:dyDescent="0.35">
      <c r="C14" s="136">
        <f>C13/(8*19)</f>
        <v>0.57236842105263153</v>
      </c>
      <c r="D14">
        <f>D13/8</f>
        <v>0.625</v>
      </c>
      <c r="E14">
        <f t="shared" ref="E14:V14" si="1">E13/8</f>
        <v>0.625</v>
      </c>
      <c r="F14">
        <f t="shared" si="1"/>
        <v>0.625</v>
      </c>
      <c r="G14">
        <f t="shared" si="1"/>
        <v>0.5</v>
      </c>
      <c r="H14">
        <f t="shared" si="1"/>
        <v>0.75</v>
      </c>
      <c r="I14">
        <f t="shared" si="1"/>
        <v>0.625</v>
      </c>
      <c r="J14">
        <f t="shared" si="1"/>
        <v>0.5</v>
      </c>
      <c r="K14">
        <f t="shared" si="1"/>
        <v>0.625</v>
      </c>
      <c r="L14">
        <f t="shared" si="1"/>
        <v>0.875</v>
      </c>
      <c r="M14">
        <f t="shared" si="1"/>
        <v>0.375</v>
      </c>
      <c r="N14">
        <f t="shared" si="1"/>
        <v>0.75</v>
      </c>
      <c r="O14">
        <f t="shared" si="1"/>
        <v>0.75</v>
      </c>
      <c r="P14">
        <f t="shared" si="1"/>
        <v>0.375</v>
      </c>
      <c r="Q14">
        <f t="shared" si="1"/>
        <v>0.75</v>
      </c>
      <c r="R14">
        <f t="shared" si="1"/>
        <v>0.75</v>
      </c>
      <c r="S14">
        <f t="shared" si="1"/>
        <v>0.125</v>
      </c>
      <c r="T14">
        <f t="shared" si="1"/>
        <v>0.375</v>
      </c>
      <c r="U14">
        <f t="shared" si="1"/>
        <v>0.5</v>
      </c>
      <c r="V14">
        <f t="shared" si="1"/>
        <v>0.375</v>
      </c>
    </row>
  </sheetData>
  <conditionalFormatting sqref="D4:V1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cellIs" dxfId="28" priority="2" operator="equal">
      <formula>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0281-49BE-422C-9CA5-D86A435A85B2}">
  <dimension ref="A28:AW188"/>
  <sheetViews>
    <sheetView topLeftCell="A94" zoomScale="90" zoomScaleNormal="90" workbookViewId="0">
      <selection activeCell="D71" sqref="D71"/>
    </sheetView>
  </sheetViews>
  <sheetFormatPr defaultRowHeight="14.5" x14ac:dyDescent="0.35"/>
  <cols>
    <col min="3" max="3" width="29.1796875" customWidth="1"/>
    <col min="12" max="12" width="7.26953125" customWidth="1"/>
    <col min="13" max="13" width="12.453125" customWidth="1"/>
    <col min="14" max="22" width="7" customWidth="1"/>
    <col min="23" max="25" width="5.1796875" customWidth="1"/>
    <col min="31" max="49" width="3.81640625" customWidth="1"/>
  </cols>
  <sheetData>
    <row r="28" spans="1:13" ht="16.5" x14ac:dyDescent="0.35">
      <c r="C28" s="111" t="s">
        <v>316</v>
      </c>
      <c r="D28" s="111"/>
      <c r="E28" s="111"/>
      <c r="F28" s="111"/>
      <c r="G28" s="111"/>
      <c r="H28" s="111"/>
    </row>
    <row r="29" spans="1:13" x14ac:dyDescent="0.35">
      <c r="G29" s="110" t="s">
        <v>353</v>
      </c>
      <c r="H29" s="110"/>
      <c r="I29" s="110"/>
      <c r="J29" s="110"/>
      <c r="K29" s="110"/>
      <c r="L29" s="110"/>
      <c r="M29" s="110"/>
    </row>
    <row r="30" spans="1:13" x14ac:dyDescent="0.35">
      <c r="A30" s="78" t="s">
        <v>252</v>
      </c>
      <c r="B30" t="s">
        <v>352</v>
      </c>
    </row>
    <row r="31" spans="1:13" x14ac:dyDescent="0.35">
      <c r="B31" s="56" t="s">
        <v>354</v>
      </c>
      <c r="C31" s="56"/>
      <c r="D31" s="57" t="s">
        <v>216</v>
      </c>
      <c r="E31" s="57" t="s">
        <v>191</v>
      </c>
      <c r="F31" s="57" t="s">
        <v>193</v>
      </c>
      <c r="G31" s="57" t="s">
        <v>194</v>
      </c>
      <c r="H31" s="57" t="s">
        <v>195</v>
      </c>
      <c r="I31" s="57" t="s">
        <v>196</v>
      </c>
      <c r="J31" s="57" t="s">
        <v>197</v>
      </c>
      <c r="K31" s="57" t="s">
        <v>217</v>
      </c>
      <c r="L31" s="56"/>
      <c r="M31" s="56"/>
    </row>
    <row r="32" spans="1:13" x14ac:dyDescent="0.35">
      <c r="B32" s="56" t="s">
        <v>3</v>
      </c>
      <c r="C32" s="56" t="s">
        <v>218</v>
      </c>
      <c r="D32" s="58" t="s">
        <v>219</v>
      </c>
      <c r="E32" s="58" t="s">
        <v>192</v>
      </c>
      <c r="F32" s="58" t="s">
        <v>220</v>
      </c>
      <c r="G32" s="58" t="s">
        <v>221</v>
      </c>
      <c r="H32" s="58" t="s">
        <v>222</v>
      </c>
      <c r="I32" s="58" t="s">
        <v>223</v>
      </c>
      <c r="J32" s="58" t="s">
        <v>224</v>
      </c>
      <c r="K32" s="58" t="s">
        <v>225</v>
      </c>
      <c r="L32" s="58" t="s">
        <v>185</v>
      </c>
      <c r="M32" s="56"/>
    </row>
    <row r="33" spans="2:13" x14ac:dyDescent="0.35">
      <c r="B33" s="59" t="s">
        <v>33</v>
      </c>
      <c r="C33" s="59" t="s">
        <v>226</v>
      </c>
      <c r="D33" s="58" t="s">
        <v>227</v>
      </c>
      <c r="E33" s="58" t="s">
        <v>227</v>
      </c>
      <c r="F33" s="58" t="s">
        <v>227</v>
      </c>
      <c r="G33" s="58" t="s">
        <v>227</v>
      </c>
      <c r="H33" s="58" t="s">
        <v>227</v>
      </c>
      <c r="I33" s="58" t="s">
        <v>227</v>
      </c>
      <c r="J33" s="58" t="s">
        <v>227</v>
      </c>
      <c r="K33" s="58" t="s">
        <v>227</v>
      </c>
      <c r="L33" s="58" t="s">
        <v>227</v>
      </c>
      <c r="M33" s="56"/>
    </row>
    <row r="34" spans="2:13" x14ac:dyDescent="0.35">
      <c r="B34" s="59" t="s">
        <v>36</v>
      </c>
      <c r="C34" s="126" t="s">
        <v>253</v>
      </c>
      <c r="D34" s="127" t="s">
        <v>227</v>
      </c>
      <c r="E34" s="127" t="s">
        <v>227</v>
      </c>
      <c r="F34" s="127" t="s">
        <v>227</v>
      </c>
      <c r="G34" s="127" t="s">
        <v>227</v>
      </c>
      <c r="H34" s="127" t="s">
        <v>227</v>
      </c>
      <c r="I34" s="127" t="s">
        <v>227</v>
      </c>
      <c r="J34" s="127" t="s">
        <v>227</v>
      </c>
      <c r="K34" s="127" t="s">
        <v>227</v>
      </c>
      <c r="L34" s="58" t="s">
        <v>227</v>
      </c>
      <c r="M34" s="56"/>
    </row>
    <row r="35" spans="2:13" x14ac:dyDescent="0.35">
      <c r="B35" s="59" t="s">
        <v>40</v>
      </c>
      <c r="C35" s="126" t="s">
        <v>254</v>
      </c>
      <c r="D35" s="127" t="s">
        <v>227</v>
      </c>
      <c r="E35" s="127" t="s">
        <v>227</v>
      </c>
      <c r="F35" s="127" t="s">
        <v>227</v>
      </c>
      <c r="G35" s="127" t="s">
        <v>227</v>
      </c>
      <c r="H35" s="127" t="s">
        <v>227</v>
      </c>
      <c r="I35" s="127" t="s">
        <v>227</v>
      </c>
      <c r="J35" s="127" t="s">
        <v>227</v>
      </c>
      <c r="K35" s="127" t="s">
        <v>227</v>
      </c>
      <c r="L35" s="58" t="s">
        <v>227</v>
      </c>
      <c r="M35" s="56"/>
    </row>
    <row r="36" spans="2:13" x14ac:dyDescent="0.35">
      <c r="B36" s="59" t="s">
        <v>43</v>
      </c>
      <c r="C36" s="59" t="s">
        <v>44</v>
      </c>
      <c r="D36" s="58" t="s">
        <v>227</v>
      </c>
      <c r="E36" s="58" t="s">
        <v>227</v>
      </c>
      <c r="F36" s="58" t="s">
        <v>227</v>
      </c>
      <c r="G36" s="58" t="s">
        <v>227</v>
      </c>
      <c r="H36" s="58" t="s">
        <v>227</v>
      </c>
      <c r="I36" s="58" t="s">
        <v>227</v>
      </c>
      <c r="J36" s="58" t="s">
        <v>227</v>
      </c>
      <c r="K36" s="58" t="s">
        <v>227</v>
      </c>
      <c r="L36" s="58" t="s">
        <v>227</v>
      </c>
      <c r="M36" s="56"/>
    </row>
    <row r="37" spans="2:13" x14ac:dyDescent="0.35">
      <c r="B37" s="59" t="s">
        <v>58</v>
      </c>
      <c r="C37" s="59" t="s">
        <v>231</v>
      </c>
      <c r="D37" s="58" t="s">
        <v>227</v>
      </c>
      <c r="E37" s="58"/>
      <c r="F37" s="58"/>
      <c r="G37" s="58"/>
      <c r="H37" s="58"/>
      <c r="I37" s="58"/>
      <c r="J37" s="58"/>
      <c r="K37" s="58"/>
      <c r="L37" s="58"/>
      <c r="M37" s="56"/>
    </row>
    <row r="38" spans="2:13" x14ac:dyDescent="0.35">
      <c r="B38" s="59" t="s">
        <v>65</v>
      </c>
      <c r="C38" s="59" t="s">
        <v>66</v>
      </c>
      <c r="D38" s="58"/>
      <c r="E38" s="60">
        <v>0.3</v>
      </c>
      <c r="F38" s="125">
        <v>0.3</v>
      </c>
      <c r="G38" s="58"/>
      <c r="H38" s="58"/>
      <c r="I38" s="58"/>
      <c r="J38" s="58"/>
      <c r="K38" s="58"/>
      <c r="L38" s="58"/>
      <c r="M38" s="56" t="s">
        <v>232</v>
      </c>
    </row>
    <row r="39" spans="2:13" x14ac:dyDescent="0.35">
      <c r="B39" s="59" t="s">
        <v>69</v>
      </c>
      <c r="C39" s="59" t="s">
        <v>70</v>
      </c>
      <c r="D39" s="58"/>
      <c r="E39" s="58"/>
      <c r="F39" s="60">
        <v>0.3</v>
      </c>
      <c r="G39" s="58"/>
      <c r="H39" s="125">
        <v>0.6</v>
      </c>
      <c r="I39" s="58"/>
      <c r="J39" s="58"/>
      <c r="K39" s="58"/>
      <c r="L39" s="58"/>
      <c r="M39" s="56" t="s">
        <v>232</v>
      </c>
    </row>
    <row r="40" spans="2:13" x14ac:dyDescent="0.35">
      <c r="B40" s="59" t="s">
        <v>75</v>
      </c>
      <c r="C40" s="59" t="s">
        <v>76</v>
      </c>
      <c r="D40" s="58"/>
      <c r="E40" s="127" t="s">
        <v>227</v>
      </c>
      <c r="F40" s="127" t="s">
        <v>227</v>
      </c>
      <c r="G40" s="58"/>
      <c r="H40" s="58" t="s">
        <v>227</v>
      </c>
      <c r="I40" s="58" t="s">
        <v>227</v>
      </c>
      <c r="J40" s="58" t="s">
        <v>227</v>
      </c>
      <c r="K40" s="58"/>
      <c r="L40" s="58" t="s">
        <v>227</v>
      </c>
      <c r="M40" s="56"/>
    </row>
    <row r="41" spans="2:13" x14ac:dyDescent="0.35">
      <c r="B41" s="59" t="s">
        <v>78</v>
      </c>
      <c r="C41" s="59" t="s">
        <v>79</v>
      </c>
      <c r="D41" s="58"/>
      <c r="E41" s="58"/>
      <c r="F41" s="58"/>
      <c r="G41" s="58" t="s">
        <v>227</v>
      </c>
      <c r="H41" s="58"/>
      <c r="I41" s="58"/>
      <c r="J41" s="58" t="s">
        <v>227</v>
      </c>
      <c r="K41" s="58"/>
      <c r="L41" s="58"/>
      <c r="M41" s="56"/>
    </row>
    <row r="42" spans="2:13" x14ac:dyDescent="0.35">
      <c r="B42" s="59" t="s">
        <v>82</v>
      </c>
      <c r="C42" s="59" t="s">
        <v>233</v>
      </c>
      <c r="D42" s="58"/>
      <c r="E42" s="58" t="s">
        <v>227</v>
      </c>
      <c r="F42" s="58"/>
      <c r="G42" s="58"/>
      <c r="H42" s="58"/>
      <c r="I42" s="58"/>
      <c r="J42" s="58"/>
      <c r="K42" s="58"/>
      <c r="L42" s="58"/>
      <c r="M42" s="56"/>
    </row>
    <row r="43" spans="2:13" x14ac:dyDescent="0.35">
      <c r="B43" s="59" t="s">
        <v>85</v>
      </c>
      <c r="C43" s="59" t="s">
        <v>86</v>
      </c>
      <c r="D43" s="58"/>
      <c r="E43" s="58"/>
      <c r="F43" s="58" t="s">
        <v>227</v>
      </c>
      <c r="G43" s="58"/>
      <c r="H43" s="58"/>
      <c r="I43" s="58"/>
      <c r="J43" s="58"/>
      <c r="K43" s="58"/>
      <c r="L43" s="58"/>
      <c r="M43" s="56"/>
    </row>
    <row r="44" spans="2:13" x14ac:dyDescent="0.35">
      <c r="B44" s="59" t="s">
        <v>91</v>
      </c>
      <c r="C44" s="59" t="s">
        <v>92</v>
      </c>
      <c r="D44" s="58" t="s">
        <v>227</v>
      </c>
      <c r="E44" s="58"/>
      <c r="F44" s="58" t="s">
        <v>227</v>
      </c>
      <c r="G44" s="58"/>
      <c r="H44" s="58"/>
      <c r="I44" s="58"/>
      <c r="J44" s="58"/>
      <c r="K44" s="58"/>
      <c r="L44" s="58"/>
      <c r="M44" s="56"/>
    </row>
    <row r="45" spans="2:13" x14ac:dyDescent="0.35">
      <c r="B45" s="59" t="s">
        <v>104</v>
      </c>
      <c r="C45" s="59" t="s">
        <v>255</v>
      </c>
      <c r="D45" s="58"/>
      <c r="E45" s="127" t="s">
        <v>227</v>
      </c>
      <c r="F45" s="58"/>
      <c r="G45" s="127" t="s">
        <v>227</v>
      </c>
      <c r="H45" s="58"/>
      <c r="I45" s="58"/>
      <c r="J45" s="127" t="s">
        <v>227</v>
      </c>
      <c r="K45" s="58"/>
      <c r="L45" s="58"/>
      <c r="M45" s="56"/>
    </row>
    <row r="46" spans="2:13" x14ac:dyDescent="0.35">
      <c r="B46" s="59" t="s">
        <v>107</v>
      </c>
      <c r="C46" s="59" t="s">
        <v>234</v>
      </c>
      <c r="D46" s="58"/>
      <c r="E46" s="58"/>
      <c r="F46" s="58"/>
      <c r="G46" s="58"/>
      <c r="H46" s="58"/>
      <c r="I46" s="58"/>
      <c r="J46" s="58"/>
      <c r="K46" s="58"/>
      <c r="L46" s="58"/>
      <c r="M46" s="56"/>
    </row>
    <row r="47" spans="2:13" x14ac:dyDescent="0.35">
      <c r="B47" s="59" t="s">
        <v>110</v>
      </c>
      <c r="C47" s="59" t="s">
        <v>111</v>
      </c>
      <c r="D47" s="58"/>
      <c r="E47" s="58"/>
      <c r="F47" s="58"/>
      <c r="G47" s="125">
        <v>0.1</v>
      </c>
      <c r="H47" s="58"/>
      <c r="I47" s="125">
        <v>0.2</v>
      </c>
      <c r="J47" s="58"/>
      <c r="K47" s="125">
        <v>0.2</v>
      </c>
      <c r="L47" s="60"/>
      <c r="M47" s="56" t="s">
        <v>235</v>
      </c>
    </row>
    <row r="48" spans="2:13" x14ac:dyDescent="0.35">
      <c r="B48" s="59" t="s">
        <v>113</v>
      </c>
      <c r="C48" s="59" t="s">
        <v>114</v>
      </c>
      <c r="D48" s="58" t="s">
        <v>227</v>
      </c>
      <c r="E48" s="58"/>
      <c r="F48" s="58"/>
      <c r="G48" s="58"/>
      <c r="H48" s="58"/>
      <c r="I48" s="58"/>
      <c r="J48" s="58"/>
      <c r="K48" s="58"/>
      <c r="L48" s="58"/>
      <c r="M48" s="56"/>
    </row>
    <row r="49" spans="2:22" x14ac:dyDescent="0.35">
      <c r="B49" s="59" t="s">
        <v>116</v>
      </c>
      <c r="C49" s="59" t="s">
        <v>236</v>
      </c>
      <c r="D49" s="125">
        <v>0.2</v>
      </c>
      <c r="E49" s="125">
        <v>0.2</v>
      </c>
      <c r="F49" s="125">
        <v>0.2</v>
      </c>
      <c r="G49" s="125">
        <v>0.2</v>
      </c>
      <c r="H49" s="125">
        <v>0.2</v>
      </c>
      <c r="I49" s="125">
        <v>0.2</v>
      </c>
      <c r="J49" s="125">
        <v>0.2</v>
      </c>
      <c r="K49" s="125">
        <v>0.2</v>
      </c>
      <c r="L49" s="125">
        <v>0.2</v>
      </c>
      <c r="M49" s="56" t="s">
        <v>237</v>
      </c>
    </row>
    <row r="50" spans="2:22" x14ac:dyDescent="0.35">
      <c r="B50" s="61" t="s">
        <v>120</v>
      </c>
      <c r="C50" s="59" t="s">
        <v>238</v>
      </c>
      <c r="D50" s="58"/>
      <c r="E50" s="58" t="s">
        <v>227</v>
      </c>
      <c r="F50" s="58" t="s">
        <v>227</v>
      </c>
      <c r="G50" s="58" t="s">
        <v>227</v>
      </c>
      <c r="H50" s="58"/>
      <c r="I50" s="58"/>
      <c r="J50" s="58"/>
      <c r="K50" s="58"/>
      <c r="L50" s="58"/>
      <c r="M50" s="56"/>
    </row>
    <row r="51" spans="2:22" x14ac:dyDescent="0.35">
      <c r="B51" s="59" t="s">
        <v>123</v>
      </c>
      <c r="C51" s="59" t="s">
        <v>239</v>
      </c>
      <c r="D51" s="58"/>
      <c r="E51" s="58"/>
      <c r="F51" s="58"/>
      <c r="G51" s="58"/>
      <c r="H51" s="58" t="s">
        <v>227</v>
      </c>
      <c r="I51" s="58"/>
      <c r="J51" s="58"/>
      <c r="K51" s="58"/>
      <c r="L51" s="58"/>
      <c r="M51" s="56"/>
    </row>
    <row r="52" spans="2:22" x14ac:dyDescent="0.35">
      <c r="B52" s="59" t="s">
        <v>129</v>
      </c>
      <c r="C52" s="59" t="s">
        <v>130</v>
      </c>
      <c r="D52" s="58"/>
      <c r="E52" s="58" t="s">
        <v>227</v>
      </c>
      <c r="F52" s="58" t="s">
        <v>227</v>
      </c>
      <c r="G52" s="58" t="s">
        <v>227</v>
      </c>
      <c r="H52" s="58" t="s">
        <v>227</v>
      </c>
      <c r="I52" s="58" t="s">
        <v>227</v>
      </c>
      <c r="J52" s="58" t="s">
        <v>227</v>
      </c>
      <c r="K52" s="58" t="s">
        <v>227</v>
      </c>
      <c r="L52" s="58" t="s">
        <v>227</v>
      </c>
      <c r="M52" s="56"/>
    </row>
    <row r="55" spans="2:22" ht="15" thickBot="1" x14ac:dyDescent="0.4">
      <c r="C55" s="72" t="s">
        <v>355</v>
      </c>
    </row>
    <row r="56" spans="2:22" x14ac:dyDescent="0.35">
      <c r="B56" s="62" t="s">
        <v>240</v>
      </c>
      <c r="C56" s="63"/>
      <c r="D56" s="64" t="s">
        <v>7</v>
      </c>
      <c r="E56" s="64" t="s">
        <v>8</v>
      </c>
      <c r="F56" s="65" t="s">
        <v>9</v>
      </c>
      <c r="G56" s="65" t="s">
        <v>10</v>
      </c>
      <c r="H56" s="65" t="s">
        <v>11</v>
      </c>
      <c r="I56" s="65" t="s">
        <v>12</v>
      </c>
      <c r="J56" s="65" t="s">
        <v>13</v>
      </c>
      <c r="K56" s="65" t="s">
        <v>14</v>
      </c>
      <c r="L56" s="65" t="s">
        <v>15</v>
      </c>
      <c r="M56" s="65" t="s">
        <v>16</v>
      </c>
      <c r="N56" s="65" t="s">
        <v>17</v>
      </c>
      <c r="O56" s="65" t="s">
        <v>18</v>
      </c>
      <c r="P56" s="65" t="s">
        <v>19</v>
      </c>
      <c r="Q56" s="65" t="s">
        <v>20</v>
      </c>
      <c r="R56" s="65" t="s">
        <v>21</v>
      </c>
      <c r="S56" s="65" t="s">
        <v>22</v>
      </c>
      <c r="T56" s="65" t="s">
        <v>23</v>
      </c>
      <c r="U56" s="65">
        <v>7</v>
      </c>
      <c r="V56" s="66">
        <v>8</v>
      </c>
    </row>
    <row r="57" spans="2:22" x14ac:dyDescent="0.35">
      <c r="B57" s="67" t="s">
        <v>241</v>
      </c>
      <c r="C57" s="68" t="s">
        <v>242</v>
      </c>
      <c r="D57" s="79">
        <v>81</v>
      </c>
      <c r="E57" s="79">
        <v>76</v>
      </c>
      <c r="F57" s="79">
        <v>76</v>
      </c>
      <c r="G57" s="79">
        <v>89</v>
      </c>
      <c r="H57" s="79">
        <v>89</v>
      </c>
      <c r="I57" s="79">
        <v>111</v>
      </c>
      <c r="J57" s="79">
        <v>107</v>
      </c>
      <c r="K57" s="79">
        <v>87</v>
      </c>
      <c r="L57" s="79">
        <v>101</v>
      </c>
      <c r="M57" s="79">
        <v>129</v>
      </c>
      <c r="N57" s="79">
        <v>100</v>
      </c>
      <c r="O57" s="79">
        <v>103</v>
      </c>
      <c r="P57" s="79">
        <v>141</v>
      </c>
      <c r="Q57" s="79">
        <v>129</v>
      </c>
      <c r="R57" s="79">
        <v>101</v>
      </c>
      <c r="S57" s="79">
        <v>157</v>
      </c>
      <c r="T57" s="79">
        <v>152</v>
      </c>
      <c r="U57" s="79">
        <v>136</v>
      </c>
      <c r="V57" s="80">
        <v>140</v>
      </c>
    </row>
    <row r="58" spans="2:22" x14ac:dyDescent="0.35">
      <c r="B58" s="67" t="s">
        <v>191</v>
      </c>
      <c r="C58" s="68" t="s">
        <v>243</v>
      </c>
      <c r="D58" s="79">
        <v>50</v>
      </c>
      <c r="E58" s="79">
        <v>52</v>
      </c>
      <c r="F58" s="79">
        <v>49</v>
      </c>
      <c r="G58" s="79">
        <v>53</v>
      </c>
      <c r="H58" s="79">
        <v>54</v>
      </c>
      <c r="I58" s="79">
        <v>59</v>
      </c>
      <c r="J58" s="79">
        <v>64</v>
      </c>
      <c r="K58" s="79">
        <v>56</v>
      </c>
      <c r="L58" s="79">
        <v>59</v>
      </c>
      <c r="M58" s="79">
        <v>62</v>
      </c>
      <c r="N58" s="79">
        <v>55</v>
      </c>
      <c r="O58" s="79">
        <v>60</v>
      </c>
      <c r="P58" s="79">
        <v>60</v>
      </c>
      <c r="Q58" s="79">
        <v>51</v>
      </c>
      <c r="R58" s="79">
        <v>48</v>
      </c>
      <c r="S58" s="79">
        <v>56</v>
      </c>
      <c r="T58" s="79">
        <v>52</v>
      </c>
      <c r="U58" s="79">
        <v>57</v>
      </c>
      <c r="V58" s="80">
        <v>39</v>
      </c>
    </row>
    <row r="59" spans="2:22" x14ac:dyDescent="0.35">
      <c r="B59" s="67" t="s">
        <v>193</v>
      </c>
      <c r="C59" s="68" t="s">
        <v>244</v>
      </c>
      <c r="D59" s="79">
        <v>88</v>
      </c>
      <c r="E59" s="79">
        <v>94</v>
      </c>
      <c r="F59" s="79">
        <v>92</v>
      </c>
      <c r="G59" s="79">
        <v>103</v>
      </c>
      <c r="H59" s="79">
        <v>85</v>
      </c>
      <c r="I59" s="79">
        <v>102</v>
      </c>
      <c r="J59" s="79">
        <v>105</v>
      </c>
      <c r="K59" s="79">
        <v>99</v>
      </c>
      <c r="L59" s="79">
        <v>103</v>
      </c>
      <c r="M59" s="79">
        <v>120</v>
      </c>
      <c r="N59" s="79">
        <v>105</v>
      </c>
      <c r="O59" s="79">
        <v>115</v>
      </c>
      <c r="P59" s="79">
        <v>135</v>
      </c>
      <c r="Q59" s="79">
        <v>113</v>
      </c>
      <c r="R59" s="79">
        <v>121</v>
      </c>
      <c r="S59" s="79">
        <v>146</v>
      </c>
      <c r="T59" s="79">
        <v>130</v>
      </c>
      <c r="U59" s="79">
        <v>139</v>
      </c>
      <c r="V59" s="80">
        <v>124</v>
      </c>
    </row>
    <row r="60" spans="2:22" x14ac:dyDescent="0.35">
      <c r="B60" s="67" t="s">
        <v>194</v>
      </c>
      <c r="C60" s="68" t="s">
        <v>245</v>
      </c>
      <c r="D60" s="79">
        <v>91</v>
      </c>
      <c r="E60" s="79">
        <v>93</v>
      </c>
      <c r="F60" s="79">
        <v>96</v>
      </c>
      <c r="G60" s="79">
        <v>97</v>
      </c>
      <c r="H60" s="79">
        <v>95</v>
      </c>
      <c r="I60" s="79">
        <v>94</v>
      </c>
      <c r="J60" s="79">
        <v>103</v>
      </c>
      <c r="K60" s="79">
        <v>89</v>
      </c>
      <c r="L60" s="79">
        <v>91</v>
      </c>
      <c r="M60" s="79">
        <v>97</v>
      </c>
      <c r="N60" s="79">
        <v>84</v>
      </c>
      <c r="O60" s="79">
        <v>93</v>
      </c>
      <c r="P60" s="79">
        <v>100</v>
      </c>
      <c r="Q60" s="79">
        <v>87</v>
      </c>
      <c r="R60" s="79">
        <v>84</v>
      </c>
      <c r="S60" s="79">
        <v>112</v>
      </c>
      <c r="T60" s="79">
        <v>104</v>
      </c>
      <c r="U60" s="79">
        <v>104</v>
      </c>
      <c r="V60" s="80">
        <v>77</v>
      </c>
    </row>
    <row r="61" spans="2:22" x14ac:dyDescent="0.35">
      <c r="B61" s="67" t="s">
        <v>195</v>
      </c>
      <c r="C61" s="68" t="s">
        <v>246</v>
      </c>
      <c r="D61" s="79">
        <v>76</v>
      </c>
      <c r="E61" s="79">
        <v>79</v>
      </c>
      <c r="F61" s="79">
        <v>85</v>
      </c>
      <c r="G61" s="79">
        <v>84</v>
      </c>
      <c r="H61" s="79">
        <v>92</v>
      </c>
      <c r="I61" s="79">
        <v>99</v>
      </c>
      <c r="J61" s="79">
        <v>112</v>
      </c>
      <c r="K61" s="79">
        <v>104</v>
      </c>
      <c r="L61" s="79">
        <v>109</v>
      </c>
      <c r="M61" s="79">
        <v>119</v>
      </c>
      <c r="N61" s="79">
        <v>105</v>
      </c>
      <c r="O61" s="79">
        <v>112</v>
      </c>
      <c r="P61" s="79">
        <v>128</v>
      </c>
      <c r="Q61" s="79">
        <v>110</v>
      </c>
      <c r="R61" s="79">
        <v>110</v>
      </c>
      <c r="S61" s="79">
        <v>130</v>
      </c>
      <c r="T61" s="79">
        <v>126</v>
      </c>
      <c r="U61" s="79">
        <v>116</v>
      </c>
      <c r="V61" s="80">
        <v>92</v>
      </c>
    </row>
    <row r="62" spans="2:22" x14ac:dyDescent="0.35">
      <c r="B62" s="67" t="s">
        <v>196</v>
      </c>
      <c r="C62" s="68" t="s">
        <v>247</v>
      </c>
      <c r="D62" s="79">
        <v>183</v>
      </c>
      <c r="E62" s="79">
        <v>184</v>
      </c>
      <c r="F62" s="79">
        <v>182</v>
      </c>
      <c r="G62" s="79">
        <v>194</v>
      </c>
      <c r="H62" s="79">
        <v>158</v>
      </c>
      <c r="I62" s="79">
        <v>168</v>
      </c>
      <c r="J62" s="79">
        <v>181</v>
      </c>
      <c r="K62" s="79">
        <v>173</v>
      </c>
      <c r="L62" s="79">
        <v>173</v>
      </c>
      <c r="M62" s="79">
        <v>181</v>
      </c>
      <c r="N62" s="79">
        <v>161</v>
      </c>
      <c r="O62" s="79">
        <v>161</v>
      </c>
      <c r="P62" s="79">
        <v>177</v>
      </c>
      <c r="Q62" s="79">
        <v>160</v>
      </c>
      <c r="R62" s="79">
        <v>141</v>
      </c>
      <c r="S62" s="79">
        <v>186</v>
      </c>
      <c r="T62" s="79">
        <v>180</v>
      </c>
      <c r="U62" s="79">
        <v>167</v>
      </c>
      <c r="V62" s="80">
        <v>129</v>
      </c>
    </row>
    <row r="63" spans="2:22" x14ac:dyDescent="0.35">
      <c r="B63" s="67" t="s">
        <v>197</v>
      </c>
      <c r="C63" s="68" t="s">
        <v>248</v>
      </c>
      <c r="D63" s="79">
        <v>69</v>
      </c>
      <c r="E63" s="79">
        <v>73</v>
      </c>
      <c r="F63" s="79">
        <v>62</v>
      </c>
      <c r="G63" s="79">
        <v>73</v>
      </c>
      <c r="H63" s="79">
        <v>69</v>
      </c>
      <c r="I63" s="79">
        <v>74</v>
      </c>
      <c r="J63" s="79">
        <v>88</v>
      </c>
      <c r="K63" s="79">
        <v>73</v>
      </c>
      <c r="L63" s="79">
        <v>64</v>
      </c>
      <c r="M63" s="79">
        <v>84</v>
      </c>
      <c r="N63" s="79">
        <v>69</v>
      </c>
      <c r="O63" s="79">
        <v>79</v>
      </c>
      <c r="P63" s="79">
        <v>88</v>
      </c>
      <c r="Q63" s="79">
        <v>82</v>
      </c>
      <c r="R63" s="79">
        <v>91</v>
      </c>
      <c r="S63" s="79">
        <v>102</v>
      </c>
      <c r="T63" s="79">
        <v>101</v>
      </c>
      <c r="U63" s="79">
        <v>82</v>
      </c>
      <c r="V63" s="80">
        <v>79</v>
      </c>
    </row>
    <row r="64" spans="2:22" ht="15" thickBot="1" x14ac:dyDescent="0.4">
      <c r="B64" s="70" t="s">
        <v>249</v>
      </c>
      <c r="C64" s="71" t="s">
        <v>182</v>
      </c>
      <c r="D64" s="81">
        <v>160</v>
      </c>
      <c r="E64" s="81">
        <v>157</v>
      </c>
      <c r="F64" s="81">
        <v>174</v>
      </c>
      <c r="G64" s="81">
        <v>172</v>
      </c>
      <c r="H64" s="81">
        <v>166</v>
      </c>
      <c r="I64" s="81">
        <v>168</v>
      </c>
      <c r="J64" s="81">
        <v>173</v>
      </c>
      <c r="K64" s="81">
        <v>170</v>
      </c>
      <c r="L64" s="81">
        <v>173</v>
      </c>
      <c r="M64" s="81">
        <v>170</v>
      </c>
      <c r="N64" s="81">
        <v>148</v>
      </c>
      <c r="O64" s="81">
        <v>149</v>
      </c>
      <c r="P64" s="81">
        <v>165</v>
      </c>
      <c r="Q64" s="81">
        <v>126</v>
      </c>
      <c r="R64" s="81">
        <v>140</v>
      </c>
      <c r="S64" s="81">
        <v>153</v>
      </c>
      <c r="T64" s="81">
        <v>151</v>
      </c>
      <c r="U64" s="81">
        <v>140</v>
      </c>
      <c r="V64" s="82">
        <v>94</v>
      </c>
    </row>
    <row r="65" spans="1:24" ht="15" thickBot="1" x14ac:dyDescent="0.4">
      <c r="B65" s="70" t="s">
        <v>185</v>
      </c>
      <c r="C65" s="71" t="s">
        <v>185</v>
      </c>
      <c r="D65" s="81">
        <v>65</v>
      </c>
      <c r="E65" s="81">
        <v>65</v>
      </c>
      <c r="F65" s="81">
        <v>61</v>
      </c>
      <c r="G65" s="81">
        <v>64</v>
      </c>
      <c r="H65" s="81">
        <v>56</v>
      </c>
      <c r="I65" s="81">
        <v>61</v>
      </c>
      <c r="J65" s="81">
        <v>71</v>
      </c>
      <c r="K65" s="81">
        <v>58</v>
      </c>
      <c r="L65" s="81">
        <v>50</v>
      </c>
      <c r="M65" s="81">
        <v>77</v>
      </c>
      <c r="N65" s="81">
        <v>56</v>
      </c>
      <c r="O65" s="81">
        <v>59</v>
      </c>
      <c r="P65" s="81">
        <v>83</v>
      </c>
      <c r="Q65" s="81">
        <v>59</v>
      </c>
      <c r="R65" s="81">
        <v>56</v>
      </c>
      <c r="S65" s="81">
        <v>93</v>
      </c>
      <c r="T65" s="81">
        <v>82</v>
      </c>
      <c r="U65" s="81">
        <v>77</v>
      </c>
      <c r="V65" s="82">
        <v>60</v>
      </c>
    </row>
    <row r="67" spans="1:24" x14ac:dyDescent="0.35">
      <c r="C67" s="72" t="s">
        <v>347</v>
      </c>
    </row>
    <row r="68" spans="1:24" ht="15" thickBot="1" x14ac:dyDescent="0.4">
      <c r="A68" t="s">
        <v>262</v>
      </c>
      <c r="E68" s="114">
        <v>1.5</v>
      </c>
    </row>
    <row r="69" spans="1:24" ht="15" thickBot="1" x14ac:dyDescent="0.4">
      <c r="A69" s="88">
        <f>+$D$96</f>
        <v>5</v>
      </c>
      <c r="C69" s="148" t="s">
        <v>258</v>
      </c>
      <c r="D69" s="150" t="s">
        <v>5</v>
      </c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2"/>
    </row>
    <row r="70" spans="1:24" ht="15" thickBot="1" x14ac:dyDescent="0.4">
      <c r="A70" t="s">
        <v>261</v>
      </c>
      <c r="C70" s="149"/>
      <c r="D70" s="73" t="s">
        <v>7</v>
      </c>
      <c r="E70" s="74" t="s">
        <v>8</v>
      </c>
      <c r="F70" s="75" t="s">
        <v>9</v>
      </c>
      <c r="G70" s="75" t="s">
        <v>10</v>
      </c>
      <c r="H70" s="75" t="s">
        <v>11</v>
      </c>
      <c r="I70" s="75" t="s">
        <v>12</v>
      </c>
      <c r="J70" s="75" t="s">
        <v>13</v>
      </c>
      <c r="K70" s="75" t="s">
        <v>14</v>
      </c>
      <c r="L70" s="75" t="s">
        <v>15</v>
      </c>
      <c r="M70" s="75" t="s">
        <v>16</v>
      </c>
      <c r="N70" s="75" t="s">
        <v>17</v>
      </c>
      <c r="O70" s="75" t="s">
        <v>18</v>
      </c>
      <c r="P70" s="75" t="s">
        <v>19</v>
      </c>
      <c r="Q70" s="75" t="s">
        <v>20</v>
      </c>
      <c r="R70" s="75" t="s">
        <v>21</v>
      </c>
      <c r="S70" s="75" t="s">
        <v>22</v>
      </c>
      <c r="T70" s="75" t="s">
        <v>23</v>
      </c>
      <c r="U70" s="75">
        <v>7</v>
      </c>
      <c r="V70" s="75">
        <v>8</v>
      </c>
      <c r="X70" t="s">
        <v>346</v>
      </c>
    </row>
    <row r="71" spans="1:24" ht="15" thickBot="1" x14ac:dyDescent="0.4">
      <c r="A71" s="87">
        <f>+$A$69/AVERAGE(D71:V71)</f>
        <v>4.1098853558295477E-2</v>
      </c>
      <c r="B71" s="67" t="s">
        <v>241</v>
      </c>
      <c r="C71" s="76" t="s">
        <v>242</v>
      </c>
      <c r="D71" s="84">
        <f>$E$68*'Carry-overCurrentPC'!D69</f>
        <v>97.5</v>
      </c>
      <c r="E71" s="84">
        <f>$E$68*'Carry-overCurrentPC'!E69</f>
        <v>99</v>
      </c>
      <c r="F71" s="84">
        <f>$E$68*'Carry-overCurrentPC'!F69</f>
        <v>100.5</v>
      </c>
      <c r="G71" s="84">
        <f>$E$68*'Carry-overCurrentPC'!G69</f>
        <v>115.5</v>
      </c>
      <c r="H71" s="84">
        <f>$E$68*'Carry-overCurrentPC'!H69</f>
        <v>120</v>
      </c>
      <c r="I71" s="84">
        <f>$E$68*'Carry-overCurrentPC'!I69</f>
        <v>129</v>
      </c>
      <c r="J71" s="84">
        <f>$E$68*'Carry-overCurrentPC'!J69</f>
        <v>120</v>
      </c>
      <c r="K71" s="84">
        <f>$E$68*'Carry-overCurrentPC'!K69</f>
        <v>121.5</v>
      </c>
      <c r="L71" s="84">
        <f>$E$68*'Carry-overCurrentPC'!L69</f>
        <v>135</v>
      </c>
      <c r="M71" s="84">
        <f>$E$68*'Carry-overCurrentPC'!M69</f>
        <v>129</v>
      </c>
      <c r="N71" s="84">
        <f>$E$68*'Carry-overCurrentPC'!N69</f>
        <v>135</v>
      </c>
      <c r="O71" s="84">
        <f>$E$68*'Carry-overCurrentPC'!O69</f>
        <v>135</v>
      </c>
      <c r="P71" s="84">
        <f>$E$68*'Carry-overCurrentPC'!P69</f>
        <v>129</v>
      </c>
      <c r="Q71" s="84">
        <f>$E$68*'Carry-overCurrentPC'!Q69</f>
        <v>135</v>
      </c>
      <c r="R71" s="84">
        <f>$E$68*'Carry-overCurrentPC'!R69</f>
        <v>135</v>
      </c>
      <c r="S71" s="84">
        <f>$E$68*'Carry-overCurrentPC'!S69</f>
        <v>105</v>
      </c>
      <c r="T71" s="84">
        <f>$E$68*'Carry-overCurrentPC'!T69</f>
        <v>133.5</v>
      </c>
      <c r="U71" s="84">
        <f>$E$68*'Carry-overCurrentPC'!U69</f>
        <v>120</v>
      </c>
      <c r="V71" s="84">
        <f>$E$68*'Carry-overCurrentPC'!V69</f>
        <v>117</v>
      </c>
      <c r="X71" s="100">
        <f>AVERAGE(D71:V71)</f>
        <v>121.65789473684211</v>
      </c>
    </row>
    <row r="72" spans="1:24" ht="15" thickBot="1" x14ac:dyDescent="0.4">
      <c r="A72" s="87">
        <f t="shared" ref="A72:A79" si="0">+$A$69/AVERAGE(D72:V72)</f>
        <v>8.3223828296101615E-2</v>
      </c>
      <c r="B72" s="67" t="s">
        <v>191</v>
      </c>
      <c r="C72" s="77" t="s">
        <v>243</v>
      </c>
      <c r="D72" s="84">
        <f>$E$68*'Carry-overCurrentPC'!D70</f>
        <v>64.5</v>
      </c>
      <c r="E72" s="84">
        <f>$E$68*'Carry-overCurrentPC'!E70</f>
        <v>63</v>
      </c>
      <c r="F72" s="84">
        <f>$E$68*'Carry-overCurrentPC'!F70</f>
        <v>57</v>
      </c>
      <c r="G72" s="84">
        <f>$E$68*'Carry-overCurrentPC'!G70</f>
        <v>55.5</v>
      </c>
      <c r="H72" s="84">
        <f>$E$68*'Carry-overCurrentPC'!H70</f>
        <v>54</v>
      </c>
      <c r="I72" s="84">
        <f>$E$68*'Carry-overCurrentPC'!I70</f>
        <v>57</v>
      </c>
      <c r="J72" s="84">
        <f>$E$68*'Carry-overCurrentPC'!J70</f>
        <v>48</v>
      </c>
      <c r="K72" s="84">
        <f>$E$68*'Carry-overCurrentPC'!K70</f>
        <v>48</v>
      </c>
      <c r="L72" s="84">
        <f>$E$68*'Carry-overCurrentPC'!L70</f>
        <v>45</v>
      </c>
      <c r="M72" s="84">
        <f>$E$68*'Carry-overCurrentPC'!M70</f>
        <v>54</v>
      </c>
      <c r="N72" s="84">
        <f>$E$68*'Carry-overCurrentPC'!N70</f>
        <v>54</v>
      </c>
      <c r="O72" s="84">
        <f>$E$68*'Carry-overCurrentPC'!O70</f>
        <v>52.5</v>
      </c>
      <c r="P72" s="84">
        <f>$E$68*'Carry-overCurrentPC'!P70</f>
        <v>64.5</v>
      </c>
      <c r="Q72" s="84">
        <f>$E$68*'Carry-overCurrentPC'!Q70</f>
        <v>64.5</v>
      </c>
      <c r="R72" s="84">
        <f>$E$68*'Carry-overCurrentPC'!R70</f>
        <v>66</v>
      </c>
      <c r="S72" s="84">
        <f>$E$68*'Carry-overCurrentPC'!S70</f>
        <v>69</v>
      </c>
      <c r="T72" s="84">
        <f>$E$68*'Carry-overCurrentPC'!T70</f>
        <v>70.5</v>
      </c>
      <c r="U72" s="84">
        <f>$E$68*'Carry-overCurrentPC'!U70</f>
        <v>75</v>
      </c>
      <c r="V72" s="84">
        <f>$E$68*'Carry-overCurrentPC'!V70</f>
        <v>79.5</v>
      </c>
      <c r="X72" s="100">
        <f t="shared" ref="X72:X79" si="1">AVERAGE(D72:V72)</f>
        <v>60.078947368421055</v>
      </c>
    </row>
    <row r="73" spans="1:24" ht="15" thickBot="1" x14ac:dyDescent="0.4">
      <c r="A73" s="87">
        <f t="shared" si="0"/>
        <v>4.2420183076579597E-2</v>
      </c>
      <c r="B73" s="67" t="s">
        <v>193</v>
      </c>
      <c r="C73" s="68" t="s">
        <v>244</v>
      </c>
      <c r="D73" s="84">
        <f>$E$68*'Carry-overCurrentPC'!D71</f>
        <v>94.5</v>
      </c>
      <c r="E73" s="84">
        <f>$E$68*'Carry-overCurrentPC'!E71</f>
        <v>93</v>
      </c>
      <c r="F73" s="84">
        <f>$E$68*'Carry-overCurrentPC'!F71</f>
        <v>99</v>
      </c>
      <c r="G73" s="84">
        <f>$E$68*'Carry-overCurrentPC'!G71</f>
        <v>97.5</v>
      </c>
      <c r="H73" s="84">
        <f>$E$68*'Carry-overCurrentPC'!H71</f>
        <v>105</v>
      </c>
      <c r="I73" s="84">
        <f>$E$68*'Carry-overCurrentPC'!I71</f>
        <v>106.5</v>
      </c>
      <c r="J73" s="84">
        <f>$E$68*'Carry-overCurrentPC'!J71</f>
        <v>115.5</v>
      </c>
      <c r="K73" s="84">
        <f>$E$68*'Carry-overCurrentPC'!K71</f>
        <v>120</v>
      </c>
      <c r="L73" s="84">
        <f>$E$68*'Carry-overCurrentPC'!L71</f>
        <v>126</v>
      </c>
      <c r="M73" s="84">
        <f>$E$68*'Carry-overCurrentPC'!M71</f>
        <v>121.5</v>
      </c>
      <c r="N73" s="84">
        <f>$E$68*'Carry-overCurrentPC'!N71</f>
        <v>124.5</v>
      </c>
      <c r="O73" s="84">
        <f>$E$68*'Carry-overCurrentPC'!O71</f>
        <v>132</v>
      </c>
      <c r="P73" s="84">
        <f>$E$68*'Carry-overCurrentPC'!P71</f>
        <v>127.5</v>
      </c>
      <c r="Q73" s="84">
        <f>$E$68*'Carry-overCurrentPC'!Q71</f>
        <v>129</v>
      </c>
      <c r="R73" s="84">
        <f>$E$68*'Carry-overCurrentPC'!R71</f>
        <v>135</v>
      </c>
      <c r="S73" s="84">
        <f>$E$68*'Carry-overCurrentPC'!S71</f>
        <v>124.5</v>
      </c>
      <c r="T73" s="84">
        <f>$E$68*'Carry-overCurrentPC'!T71</f>
        <v>130.5</v>
      </c>
      <c r="U73" s="84">
        <f>$E$68*'Carry-overCurrentPC'!U71</f>
        <v>130.5</v>
      </c>
      <c r="V73" s="84">
        <f>$E$68*'Carry-overCurrentPC'!V71</f>
        <v>127.5</v>
      </c>
      <c r="X73" s="100">
        <f t="shared" si="1"/>
        <v>117.86842105263158</v>
      </c>
    </row>
    <row r="74" spans="1:24" ht="15" thickBot="1" x14ac:dyDescent="0.4">
      <c r="A74" s="87">
        <f t="shared" si="0"/>
        <v>4.841997961264017E-2</v>
      </c>
      <c r="B74" s="67" t="s">
        <v>194</v>
      </c>
      <c r="C74" s="77" t="s">
        <v>245</v>
      </c>
      <c r="D74" s="84">
        <f>$E$68*'Carry-overCurrentPC'!D72</f>
        <v>93</v>
      </c>
      <c r="E74" s="84">
        <f>$E$68*'Carry-overCurrentPC'!E72</f>
        <v>93</v>
      </c>
      <c r="F74" s="84">
        <f>$E$68*'Carry-overCurrentPC'!F72</f>
        <v>96</v>
      </c>
      <c r="G74" s="84">
        <f>$E$68*'Carry-overCurrentPC'!G72</f>
        <v>99</v>
      </c>
      <c r="H74" s="84">
        <f>$E$68*'Carry-overCurrentPC'!H72</f>
        <v>99</v>
      </c>
      <c r="I74" s="84">
        <f>$E$68*'Carry-overCurrentPC'!I72</f>
        <v>97.5</v>
      </c>
      <c r="J74" s="84">
        <f>$E$68*'Carry-overCurrentPC'!J72</f>
        <v>96</v>
      </c>
      <c r="K74" s="84">
        <f>$E$68*'Carry-overCurrentPC'!K72</f>
        <v>96</v>
      </c>
      <c r="L74" s="84">
        <f>$E$68*'Carry-overCurrentPC'!L72</f>
        <v>102</v>
      </c>
      <c r="M74" s="84">
        <f>$E$68*'Carry-overCurrentPC'!M72</f>
        <v>105</v>
      </c>
      <c r="N74" s="84">
        <f>$E$68*'Carry-overCurrentPC'!N72</f>
        <v>108</v>
      </c>
      <c r="O74" s="84">
        <f>$E$68*'Carry-overCurrentPC'!O72</f>
        <v>111</v>
      </c>
      <c r="P74" s="84">
        <f>$E$68*'Carry-overCurrentPC'!P72</f>
        <v>106.5</v>
      </c>
      <c r="Q74" s="84">
        <f>$E$68*'Carry-overCurrentPC'!Q72</f>
        <v>109.5</v>
      </c>
      <c r="R74" s="84">
        <f>$E$68*'Carry-overCurrentPC'!R72</f>
        <v>115.5</v>
      </c>
      <c r="S74" s="84">
        <f>$E$68*'Carry-overCurrentPC'!S72</f>
        <v>106.5</v>
      </c>
      <c r="T74" s="84">
        <f>$E$68*'Carry-overCurrentPC'!T72</f>
        <v>111</v>
      </c>
      <c r="U74" s="84">
        <f>$E$68*'Carry-overCurrentPC'!U72</f>
        <v>111</v>
      </c>
      <c r="V74" s="84">
        <f>$E$68*'Carry-overCurrentPC'!V72</f>
        <v>106.5</v>
      </c>
      <c r="X74" s="100">
        <f t="shared" si="1"/>
        <v>103.26315789473684</v>
      </c>
    </row>
    <row r="75" spans="1:24" ht="15" thickBot="1" x14ac:dyDescent="0.4">
      <c r="A75" s="87">
        <f t="shared" si="0"/>
        <v>4.7547547547547545E-2</v>
      </c>
      <c r="B75" s="67" t="s">
        <v>195</v>
      </c>
      <c r="C75" s="77" t="s">
        <v>246</v>
      </c>
      <c r="D75" s="84">
        <f>$E$68*'Carry-overCurrentPC'!D73</f>
        <v>105</v>
      </c>
      <c r="E75" s="84">
        <f>$E$68*'Carry-overCurrentPC'!E73</f>
        <v>105</v>
      </c>
      <c r="F75" s="84">
        <f>$E$68*'Carry-overCurrentPC'!F73</f>
        <v>108</v>
      </c>
      <c r="G75" s="84">
        <f>$E$68*'Carry-overCurrentPC'!G73</f>
        <v>108</v>
      </c>
      <c r="H75" s="84">
        <f>$E$68*'Carry-overCurrentPC'!H73</f>
        <v>112.5</v>
      </c>
      <c r="I75" s="84">
        <f>$E$68*'Carry-overCurrentPC'!I73</f>
        <v>112.5</v>
      </c>
      <c r="J75" s="84">
        <f>$E$68*'Carry-overCurrentPC'!J73</f>
        <v>105</v>
      </c>
      <c r="K75" s="84">
        <f>$E$68*'Carry-overCurrentPC'!K73</f>
        <v>109.5</v>
      </c>
      <c r="L75" s="84">
        <f>$E$68*'Carry-overCurrentPC'!L73</f>
        <v>123</v>
      </c>
      <c r="M75" s="84">
        <f>$E$68*'Carry-overCurrentPC'!M73</f>
        <v>103.5</v>
      </c>
      <c r="N75" s="84">
        <f>$E$68*'Carry-overCurrentPC'!N73</f>
        <v>111</v>
      </c>
      <c r="O75" s="84">
        <f>$E$68*'Carry-overCurrentPC'!O73</f>
        <v>117</v>
      </c>
      <c r="P75" s="84">
        <f>$E$68*'Carry-overCurrentPC'!P73</f>
        <v>100.5</v>
      </c>
      <c r="Q75" s="84">
        <f>$E$68*'Carry-overCurrentPC'!Q73</f>
        <v>108</v>
      </c>
      <c r="R75" s="84">
        <f>$E$68*'Carry-overCurrentPC'!R73</f>
        <v>117</v>
      </c>
      <c r="S75" s="84">
        <f>$E$68*'Carry-overCurrentPC'!S73</f>
        <v>90</v>
      </c>
      <c r="T75" s="84">
        <f>$E$68*'Carry-overCurrentPC'!T73</f>
        <v>100.5</v>
      </c>
      <c r="U75" s="84">
        <f>$E$68*'Carry-overCurrentPC'!U73</f>
        <v>85.5</v>
      </c>
      <c r="V75" s="84">
        <f>$E$68*'Carry-overCurrentPC'!V73</f>
        <v>76.5</v>
      </c>
      <c r="X75" s="100">
        <f t="shared" si="1"/>
        <v>105.15789473684211</v>
      </c>
    </row>
    <row r="76" spans="1:24" ht="15" thickBot="1" x14ac:dyDescent="0.4">
      <c r="A76" s="87">
        <f t="shared" si="0"/>
        <v>4.5530793194344596E-2</v>
      </c>
      <c r="B76" s="67" t="s">
        <v>196</v>
      </c>
      <c r="C76" s="77" t="s">
        <v>247</v>
      </c>
      <c r="D76" s="84">
        <f>$E$68*'Carry-overCurrentPC'!D74</f>
        <v>120</v>
      </c>
      <c r="E76" s="84">
        <f>$E$68*'Carry-overCurrentPC'!E74</f>
        <v>118.5</v>
      </c>
      <c r="F76" s="84">
        <f>$E$68*'Carry-overCurrentPC'!F74</f>
        <v>124.5</v>
      </c>
      <c r="G76" s="84">
        <f>$E$68*'Carry-overCurrentPC'!G74</f>
        <v>118.5</v>
      </c>
      <c r="H76" s="84">
        <f>$E$68*'Carry-overCurrentPC'!H74</f>
        <v>121.5</v>
      </c>
      <c r="I76" s="84">
        <f>$E$68*'Carry-overCurrentPC'!I74</f>
        <v>126</v>
      </c>
      <c r="J76" s="84">
        <f>$E$68*'Carry-overCurrentPC'!J74</f>
        <v>100.5</v>
      </c>
      <c r="K76" s="84">
        <f>$E$68*'Carry-overCurrentPC'!K74</f>
        <v>111</v>
      </c>
      <c r="L76" s="84">
        <f>$E$68*'Carry-overCurrentPC'!L74</f>
        <v>130.5</v>
      </c>
      <c r="M76" s="84">
        <f>$E$68*'Carry-overCurrentPC'!M74</f>
        <v>120</v>
      </c>
      <c r="N76" s="84">
        <f>$E$68*'Carry-overCurrentPC'!N74</f>
        <v>99</v>
      </c>
      <c r="O76" s="84">
        <f>$E$68*'Carry-overCurrentPC'!O74</f>
        <v>97.5</v>
      </c>
      <c r="P76" s="84">
        <f>$E$68*'Carry-overCurrentPC'!P74</f>
        <v>118.5</v>
      </c>
      <c r="Q76" s="84">
        <f>$E$68*'Carry-overCurrentPC'!Q74</f>
        <v>93</v>
      </c>
      <c r="R76" s="84">
        <f>$E$68*'Carry-overCurrentPC'!R74</f>
        <v>75</v>
      </c>
      <c r="S76" s="84">
        <f>$E$68*'Carry-overCurrentPC'!S74</f>
        <v>112.5</v>
      </c>
      <c r="T76" s="84">
        <f>$E$68*'Carry-overCurrentPC'!T74</f>
        <v>100.5</v>
      </c>
      <c r="U76" s="84">
        <f>$E$68*'Carry-overCurrentPC'!U74</f>
        <v>112.5</v>
      </c>
      <c r="V76" s="84">
        <f>$E$68*'Carry-overCurrentPC'!V74</f>
        <v>87</v>
      </c>
      <c r="X76" s="100">
        <f t="shared" si="1"/>
        <v>109.81578947368421</v>
      </c>
    </row>
    <row r="77" spans="1:24" ht="15" thickBot="1" x14ac:dyDescent="0.4">
      <c r="A77" s="87">
        <f t="shared" si="0"/>
        <v>5.455067470571346E-2</v>
      </c>
      <c r="B77" s="67" t="s">
        <v>197</v>
      </c>
      <c r="C77" s="77" t="s">
        <v>250</v>
      </c>
      <c r="D77" s="84">
        <f>$E$68*'Carry-overCurrentPC'!D75</f>
        <v>84</v>
      </c>
      <c r="E77" s="84">
        <f>$E$68*'Carry-overCurrentPC'!E75</f>
        <v>85.5</v>
      </c>
      <c r="F77" s="84">
        <f>$E$68*'Carry-overCurrentPC'!F75</f>
        <v>82.5</v>
      </c>
      <c r="G77" s="84">
        <f>$E$68*'Carry-overCurrentPC'!G75</f>
        <v>87</v>
      </c>
      <c r="H77" s="84">
        <f>$E$68*'Carry-overCurrentPC'!H75</f>
        <v>87</v>
      </c>
      <c r="I77" s="84">
        <f>$E$68*'Carry-overCurrentPC'!I75</f>
        <v>85.5</v>
      </c>
      <c r="J77" s="84">
        <f>$E$68*'Carry-overCurrentPC'!J75</f>
        <v>88.5</v>
      </c>
      <c r="K77" s="84">
        <f>$E$68*'Carry-overCurrentPC'!K75</f>
        <v>93</v>
      </c>
      <c r="L77" s="84">
        <f>$E$68*'Carry-overCurrentPC'!L75</f>
        <v>88.5</v>
      </c>
      <c r="M77" s="84">
        <f>$E$68*'Carry-overCurrentPC'!M75</f>
        <v>91.5</v>
      </c>
      <c r="N77" s="84">
        <f>$E$68*'Carry-overCurrentPC'!N75</f>
        <v>99</v>
      </c>
      <c r="O77" s="84">
        <f>$E$68*'Carry-overCurrentPC'!O75</f>
        <v>93</v>
      </c>
      <c r="P77" s="84">
        <f>$E$68*'Carry-overCurrentPC'!P75</f>
        <v>96</v>
      </c>
      <c r="Q77" s="84">
        <f>$E$68*'Carry-overCurrentPC'!Q75</f>
        <v>100.5</v>
      </c>
      <c r="R77" s="84">
        <f>$E$68*'Carry-overCurrentPC'!R75</f>
        <v>100.5</v>
      </c>
      <c r="S77" s="84">
        <f>$E$68*'Carry-overCurrentPC'!S75</f>
        <v>97.5</v>
      </c>
      <c r="T77" s="84">
        <f>$E$68*'Carry-overCurrentPC'!T75</f>
        <v>100.5</v>
      </c>
      <c r="U77" s="84">
        <f>$E$68*'Carry-overCurrentPC'!U75</f>
        <v>94.5</v>
      </c>
      <c r="V77" s="84">
        <f>$E$68*'Carry-overCurrentPC'!V75</f>
        <v>87</v>
      </c>
      <c r="X77" s="100">
        <f t="shared" si="1"/>
        <v>91.65789473684211</v>
      </c>
    </row>
    <row r="78" spans="1:24" ht="15" thickBot="1" x14ac:dyDescent="0.4">
      <c r="A78" s="87">
        <f t="shared" si="0"/>
        <v>4.6983184965380814E-2</v>
      </c>
      <c r="B78" s="70" t="s">
        <v>249</v>
      </c>
      <c r="C78" s="77" t="s">
        <v>251</v>
      </c>
      <c r="D78" s="84">
        <f>$E$68*'Carry-overCurrentPC'!D76</f>
        <v>91.5</v>
      </c>
      <c r="E78" s="84">
        <f>$E$68*'Carry-overCurrentPC'!E76</f>
        <v>90</v>
      </c>
      <c r="F78" s="84">
        <f>$E$68*'Carry-overCurrentPC'!F76</f>
        <v>91.5</v>
      </c>
      <c r="G78" s="84">
        <f>$E$68*'Carry-overCurrentPC'!G76</f>
        <v>90</v>
      </c>
      <c r="H78" s="84">
        <f>$E$68*'Carry-overCurrentPC'!H76</f>
        <v>87</v>
      </c>
      <c r="I78" s="84">
        <f>$E$68*'Carry-overCurrentPC'!I76</f>
        <v>85.5</v>
      </c>
      <c r="J78" s="84">
        <f>$E$68*'Carry-overCurrentPC'!J76</f>
        <v>66</v>
      </c>
      <c r="K78" s="84">
        <f>$E$68*'Carry-overCurrentPC'!K76</f>
        <v>81</v>
      </c>
      <c r="L78" s="84">
        <f>$E$68*'Carry-overCurrentPC'!L76</f>
        <v>93</v>
      </c>
      <c r="M78" s="84">
        <f>$E$68*'Carry-overCurrentPC'!M76</f>
        <v>127.5</v>
      </c>
      <c r="N78" s="84">
        <f>$E$68*'Carry-overCurrentPC'!N76</f>
        <v>102</v>
      </c>
      <c r="O78" s="84">
        <f>$E$68*'Carry-overCurrentPC'!O76</f>
        <v>112.5</v>
      </c>
      <c r="P78" s="84">
        <f>$E$68*'Carry-overCurrentPC'!P76</f>
        <v>135</v>
      </c>
      <c r="Q78" s="84">
        <f>$E$68*'Carry-overCurrentPC'!Q76</f>
        <v>123</v>
      </c>
      <c r="R78" s="84">
        <f>$E$68*'Carry-overCurrentPC'!R76</f>
        <v>108</v>
      </c>
      <c r="S78" s="84">
        <f>$E$68*'Carry-overCurrentPC'!S76</f>
        <v>135</v>
      </c>
      <c r="T78" s="84">
        <f>$E$68*'Carry-overCurrentPC'!T76</f>
        <v>133.5</v>
      </c>
      <c r="U78" s="84">
        <f>$E$68*'Carry-overCurrentPC'!U76</f>
        <v>135</v>
      </c>
      <c r="V78" s="84">
        <f>$E$68*'Carry-overCurrentPC'!V76</f>
        <v>135</v>
      </c>
      <c r="X78" s="100">
        <f t="shared" si="1"/>
        <v>106.42105263157895</v>
      </c>
    </row>
    <row r="79" spans="1:24" ht="15" thickBot="1" x14ac:dyDescent="0.4">
      <c r="A79" s="87">
        <f t="shared" si="0"/>
        <v>9.8191214470284241E-2</v>
      </c>
      <c r="B79" s="70" t="s">
        <v>185</v>
      </c>
      <c r="C79" s="77" t="s">
        <v>185</v>
      </c>
      <c r="D79" s="84">
        <f>$E$68*'Carry-overCurrentPC'!D77</f>
        <v>46.5</v>
      </c>
      <c r="E79" s="84">
        <f>$E$68*'Carry-overCurrentPC'!E77</f>
        <v>46.5</v>
      </c>
      <c r="F79" s="84">
        <f>$E$68*'Carry-overCurrentPC'!F77</f>
        <v>46.5</v>
      </c>
      <c r="G79" s="84">
        <f>$E$68*'Carry-overCurrentPC'!G77</f>
        <v>48</v>
      </c>
      <c r="H79" s="84">
        <f>$E$68*'Carry-overCurrentPC'!H77</f>
        <v>48</v>
      </c>
      <c r="I79" s="84">
        <f>$E$68*'Carry-overCurrentPC'!I77</f>
        <v>49.5</v>
      </c>
      <c r="J79" s="84">
        <f>$E$68*'Carry-overCurrentPC'!J77</f>
        <v>45</v>
      </c>
      <c r="K79" s="84">
        <f>$E$68*'Carry-overCurrentPC'!K77</f>
        <v>48</v>
      </c>
      <c r="L79" s="84">
        <f>$E$68*'Carry-overCurrentPC'!L77</f>
        <v>54</v>
      </c>
      <c r="M79" s="84">
        <f>$E$68*'Carry-overCurrentPC'!M77</f>
        <v>52.5</v>
      </c>
      <c r="N79" s="84">
        <f>$E$68*'Carry-overCurrentPC'!N77</f>
        <v>52.5</v>
      </c>
      <c r="O79" s="84">
        <f>$E$68*'Carry-overCurrentPC'!O77</f>
        <v>52.5</v>
      </c>
      <c r="P79" s="84">
        <f>$E$68*'Carry-overCurrentPC'!P77</f>
        <v>55.5</v>
      </c>
      <c r="Q79" s="84">
        <f>$E$68*'Carry-overCurrentPC'!Q77</f>
        <v>54</v>
      </c>
      <c r="R79" s="84">
        <f>$E$68*'Carry-overCurrentPC'!R77</f>
        <v>54</v>
      </c>
      <c r="S79" s="84">
        <f>$E$68*'Carry-overCurrentPC'!S77</f>
        <v>54</v>
      </c>
      <c r="T79" s="84">
        <f>$E$68*'Carry-overCurrentPC'!T77</f>
        <v>55.5</v>
      </c>
      <c r="U79" s="84">
        <f>$E$68*'Carry-overCurrentPC'!U77</f>
        <v>54</v>
      </c>
      <c r="V79" s="84">
        <f>$E$68*'Carry-overCurrentPC'!V77</f>
        <v>51</v>
      </c>
      <c r="X79" s="100">
        <f t="shared" si="1"/>
        <v>50.921052631578945</v>
      </c>
    </row>
    <row r="80" spans="1:24" x14ac:dyDescent="0.35">
      <c r="A80" s="89">
        <f>AVERAGE(A71:A79)</f>
        <v>5.6440695491876393E-2</v>
      </c>
    </row>
    <row r="83" spans="1:25" ht="16.5" thickBot="1" x14ac:dyDescent="0.45">
      <c r="B83" s="102" t="s">
        <v>356</v>
      </c>
    </row>
    <row r="84" spans="1:25" x14ac:dyDescent="0.35">
      <c r="B84" s="62" t="s">
        <v>240</v>
      </c>
      <c r="C84" s="63"/>
      <c r="D84" s="64" t="s">
        <v>7</v>
      </c>
      <c r="E84" s="64" t="s">
        <v>8</v>
      </c>
      <c r="F84" s="65" t="s">
        <v>9</v>
      </c>
      <c r="G84" s="65" t="s">
        <v>10</v>
      </c>
      <c r="H84" s="65" t="s">
        <v>11</v>
      </c>
      <c r="I84" s="65" t="s">
        <v>12</v>
      </c>
      <c r="J84" s="65" t="s">
        <v>13</v>
      </c>
      <c r="K84" s="65" t="s">
        <v>14</v>
      </c>
      <c r="L84" s="65" t="s">
        <v>15</v>
      </c>
      <c r="M84" s="65" t="s">
        <v>16</v>
      </c>
      <c r="N84" s="65" t="s">
        <v>17</v>
      </c>
      <c r="O84" s="65" t="s">
        <v>18</v>
      </c>
      <c r="P84" s="65" t="s">
        <v>19</v>
      </c>
      <c r="Q84" s="65" t="s">
        <v>20</v>
      </c>
      <c r="R84" s="65" t="s">
        <v>21</v>
      </c>
      <c r="S84" s="65" t="s">
        <v>22</v>
      </c>
      <c r="T84" s="65" t="s">
        <v>23</v>
      </c>
      <c r="U84" s="65">
        <v>7</v>
      </c>
      <c r="V84" s="66">
        <v>8</v>
      </c>
    </row>
    <row r="85" spans="1:25" x14ac:dyDescent="0.35">
      <c r="A85" s="87"/>
      <c r="B85" s="67" t="s">
        <v>241</v>
      </c>
      <c r="C85" s="68" t="s">
        <v>242</v>
      </c>
      <c r="D85" s="83">
        <f>ROUNDUP((D71-D57),0)</f>
        <v>17</v>
      </c>
      <c r="E85" s="83">
        <f t="shared" ref="E85:V85" si="2">ROUNDUP((E71-E57),0)</f>
        <v>23</v>
      </c>
      <c r="F85" s="83">
        <f t="shared" si="2"/>
        <v>25</v>
      </c>
      <c r="G85" s="83">
        <f t="shared" si="2"/>
        <v>27</v>
      </c>
      <c r="H85" s="83">
        <f t="shared" si="2"/>
        <v>31</v>
      </c>
      <c r="I85" s="83">
        <f t="shared" si="2"/>
        <v>18</v>
      </c>
      <c r="J85" s="83">
        <f t="shared" si="2"/>
        <v>13</v>
      </c>
      <c r="K85" s="83">
        <f t="shared" si="2"/>
        <v>35</v>
      </c>
      <c r="L85" s="83">
        <f t="shared" si="2"/>
        <v>34</v>
      </c>
      <c r="M85" s="83">
        <f t="shared" si="2"/>
        <v>0</v>
      </c>
      <c r="N85" s="83">
        <f t="shared" si="2"/>
        <v>35</v>
      </c>
      <c r="O85" s="83">
        <f t="shared" si="2"/>
        <v>32</v>
      </c>
      <c r="P85" s="83">
        <f t="shared" si="2"/>
        <v>-12</v>
      </c>
      <c r="Q85" s="83">
        <f t="shared" si="2"/>
        <v>6</v>
      </c>
      <c r="R85" s="83">
        <f t="shared" si="2"/>
        <v>34</v>
      </c>
      <c r="S85" s="83">
        <f t="shared" si="2"/>
        <v>-52</v>
      </c>
      <c r="T85" s="83">
        <f t="shared" si="2"/>
        <v>-19</v>
      </c>
      <c r="U85" s="83">
        <f t="shared" si="2"/>
        <v>-16</v>
      </c>
      <c r="V85" s="83">
        <f t="shared" si="2"/>
        <v>-23</v>
      </c>
    </row>
    <row r="86" spans="1:25" x14ac:dyDescent="0.35">
      <c r="A86" s="87"/>
      <c r="B86" s="67" t="s">
        <v>191</v>
      </c>
      <c r="C86" s="68" t="s">
        <v>243</v>
      </c>
      <c r="D86" s="83">
        <f t="shared" ref="D86:V86" si="3">ROUNDUP((D72-D58),0)</f>
        <v>15</v>
      </c>
      <c r="E86" s="83">
        <f t="shared" si="3"/>
        <v>11</v>
      </c>
      <c r="F86" s="83">
        <f t="shared" si="3"/>
        <v>8</v>
      </c>
      <c r="G86" s="83">
        <f t="shared" si="3"/>
        <v>3</v>
      </c>
      <c r="H86" s="83">
        <f t="shared" si="3"/>
        <v>0</v>
      </c>
      <c r="I86" s="83">
        <f t="shared" si="3"/>
        <v>-2</v>
      </c>
      <c r="J86" s="83">
        <f t="shared" si="3"/>
        <v>-16</v>
      </c>
      <c r="K86" s="83">
        <f t="shared" si="3"/>
        <v>-8</v>
      </c>
      <c r="L86" s="83">
        <f t="shared" si="3"/>
        <v>-14</v>
      </c>
      <c r="M86" s="83">
        <f t="shared" si="3"/>
        <v>-8</v>
      </c>
      <c r="N86" s="83">
        <f t="shared" si="3"/>
        <v>-1</v>
      </c>
      <c r="O86" s="83">
        <f t="shared" si="3"/>
        <v>-8</v>
      </c>
      <c r="P86" s="83">
        <f t="shared" si="3"/>
        <v>5</v>
      </c>
      <c r="Q86" s="83">
        <f t="shared" si="3"/>
        <v>14</v>
      </c>
      <c r="R86" s="83">
        <f t="shared" si="3"/>
        <v>18</v>
      </c>
      <c r="S86" s="83">
        <f t="shared" si="3"/>
        <v>13</v>
      </c>
      <c r="T86" s="83">
        <f t="shared" si="3"/>
        <v>19</v>
      </c>
      <c r="U86" s="83">
        <f t="shared" si="3"/>
        <v>18</v>
      </c>
      <c r="V86" s="83">
        <f t="shared" si="3"/>
        <v>41</v>
      </c>
    </row>
    <row r="87" spans="1:25" x14ac:dyDescent="0.35">
      <c r="A87" s="87"/>
      <c r="B87" s="67" t="s">
        <v>193</v>
      </c>
      <c r="C87" s="68" t="s">
        <v>244</v>
      </c>
      <c r="D87" s="83">
        <f t="shared" ref="D87:V87" si="4">ROUNDUP((D73-D59),0)</f>
        <v>7</v>
      </c>
      <c r="E87" s="83">
        <f t="shared" si="4"/>
        <v>-1</v>
      </c>
      <c r="F87" s="83">
        <f t="shared" si="4"/>
        <v>7</v>
      </c>
      <c r="G87" s="83">
        <f t="shared" si="4"/>
        <v>-6</v>
      </c>
      <c r="H87" s="83">
        <f t="shared" si="4"/>
        <v>20</v>
      </c>
      <c r="I87" s="83">
        <f t="shared" si="4"/>
        <v>5</v>
      </c>
      <c r="J87" s="83">
        <f t="shared" si="4"/>
        <v>11</v>
      </c>
      <c r="K87" s="83">
        <f t="shared" si="4"/>
        <v>21</v>
      </c>
      <c r="L87" s="83">
        <f t="shared" si="4"/>
        <v>23</v>
      </c>
      <c r="M87" s="83">
        <f t="shared" si="4"/>
        <v>2</v>
      </c>
      <c r="N87" s="83">
        <f t="shared" si="4"/>
        <v>20</v>
      </c>
      <c r="O87" s="83">
        <f t="shared" si="4"/>
        <v>17</v>
      </c>
      <c r="P87" s="83">
        <f t="shared" si="4"/>
        <v>-8</v>
      </c>
      <c r="Q87" s="83">
        <f t="shared" si="4"/>
        <v>16</v>
      </c>
      <c r="R87" s="83">
        <f t="shared" si="4"/>
        <v>14</v>
      </c>
      <c r="S87" s="83">
        <f t="shared" si="4"/>
        <v>-22</v>
      </c>
      <c r="T87" s="83">
        <f t="shared" si="4"/>
        <v>1</v>
      </c>
      <c r="U87" s="83">
        <f t="shared" si="4"/>
        <v>-9</v>
      </c>
      <c r="V87" s="83">
        <f t="shared" si="4"/>
        <v>4</v>
      </c>
    </row>
    <row r="88" spans="1:25" x14ac:dyDescent="0.35">
      <c r="A88" s="87"/>
      <c r="B88" s="67" t="s">
        <v>194</v>
      </c>
      <c r="C88" s="68" t="s">
        <v>245</v>
      </c>
      <c r="D88" s="83">
        <f t="shared" ref="D88:V88" si="5">ROUNDUP((D74-D60),0)</f>
        <v>2</v>
      </c>
      <c r="E88" s="83">
        <f t="shared" si="5"/>
        <v>0</v>
      </c>
      <c r="F88" s="83">
        <f t="shared" si="5"/>
        <v>0</v>
      </c>
      <c r="G88" s="83">
        <f t="shared" si="5"/>
        <v>2</v>
      </c>
      <c r="H88" s="83">
        <f t="shared" si="5"/>
        <v>4</v>
      </c>
      <c r="I88" s="83">
        <f t="shared" si="5"/>
        <v>4</v>
      </c>
      <c r="J88" s="83">
        <f t="shared" si="5"/>
        <v>-7</v>
      </c>
      <c r="K88" s="83">
        <f t="shared" si="5"/>
        <v>7</v>
      </c>
      <c r="L88" s="83">
        <f t="shared" si="5"/>
        <v>11</v>
      </c>
      <c r="M88" s="83">
        <f t="shared" si="5"/>
        <v>8</v>
      </c>
      <c r="N88" s="83">
        <f t="shared" si="5"/>
        <v>24</v>
      </c>
      <c r="O88" s="83">
        <f t="shared" si="5"/>
        <v>18</v>
      </c>
      <c r="P88" s="83">
        <f t="shared" si="5"/>
        <v>7</v>
      </c>
      <c r="Q88" s="83">
        <f t="shared" si="5"/>
        <v>23</v>
      </c>
      <c r="R88" s="83">
        <f t="shared" si="5"/>
        <v>32</v>
      </c>
      <c r="S88" s="83">
        <f t="shared" si="5"/>
        <v>-6</v>
      </c>
      <c r="T88" s="83">
        <f t="shared" si="5"/>
        <v>7</v>
      </c>
      <c r="U88" s="83">
        <f t="shared" si="5"/>
        <v>7</v>
      </c>
      <c r="V88" s="83">
        <f t="shared" si="5"/>
        <v>30</v>
      </c>
    </row>
    <row r="89" spans="1:25" x14ac:dyDescent="0.35">
      <c r="A89" s="87"/>
      <c r="B89" s="67" t="s">
        <v>195</v>
      </c>
      <c r="C89" s="68" t="s">
        <v>246</v>
      </c>
      <c r="D89" s="83">
        <f t="shared" ref="D89:V89" si="6">ROUNDUP((D75-D61),0)</f>
        <v>29</v>
      </c>
      <c r="E89" s="83">
        <f t="shared" si="6"/>
        <v>26</v>
      </c>
      <c r="F89" s="83">
        <f t="shared" si="6"/>
        <v>23</v>
      </c>
      <c r="G89" s="83">
        <f t="shared" si="6"/>
        <v>24</v>
      </c>
      <c r="H89" s="83">
        <f t="shared" si="6"/>
        <v>21</v>
      </c>
      <c r="I89" s="83">
        <f t="shared" si="6"/>
        <v>14</v>
      </c>
      <c r="J89" s="83">
        <f t="shared" si="6"/>
        <v>-7</v>
      </c>
      <c r="K89" s="83">
        <f t="shared" si="6"/>
        <v>6</v>
      </c>
      <c r="L89" s="83">
        <f t="shared" si="6"/>
        <v>14</v>
      </c>
      <c r="M89" s="83">
        <f t="shared" si="6"/>
        <v>-16</v>
      </c>
      <c r="N89" s="83">
        <f t="shared" si="6"/>
        <v>6</v>
      </c>
      <c r="O89" s="83">
        <f t="shared" si="6"/>
        <v>5</v>
      </c>
      <c r="P89" s="83">
        <f t="shared" si="6"/>
        <v>-28</v>
      </c>
      <c r="Q89" s="83">
        <f t="shared" si="6"/>
        <v>-2</v>
      </c>
      <c r="R89" s="83">
        <f t="shared" si="6"/>
        <v>7</v>
      </c>
      <c r="S89" s="83">
        <f t="shared" si="6"/>
        <v>-40</v>
      </c>
      <c r="T89" s="83">
        <f t="shared" si="6"/>
        <v>-26</v>
      </c>
      <c r="U89" s="83">
        <f t="shared" si="6"/>
        <v>-31</v>
      </c>
      <c r="V89" s="83">
        <f t="shared" si="6"/>
        <v>-16</v>
      </c>
    </row>
    <row r="90" spans="1:25" x14ac:dyDescent="0.35">
      <c r="A90" s="87"/>
      <c r="B90" s="67" t="s">
        <v>196</v>
      </c>
      <c r="C90" s="68" t="s">
        <v>247</v>
      </c>
      <c r="D90" s="83">
        <f t="shared" ref="D90:V90" si="7">ROUNDUP((D76-D62),0)</f>
        <v>-63</v>
      </c>
      <c r="E90" s="83">
        <f t="shared" si="7"/>
        <v>-66</v>
      </c>
      <c r="F90" s="83">
        <f t="shared" si="7"/>
        <v>-58</v>
      </c>
      <c r="G90" s="83">
        <f t="shared" si="7"/>
        <v>-76</v>
      </c>
      <c r="H90" s="83">
        <f t="shared" si="7"/>
        <v>-37</v>
      </c>
      <c r="I90" s="83">
        <f t="shared" si="7"/>
        <v>-42</v>
      </c>
      <c r="J90" s="83">
        <f t="shared" si="7"/>
        <v>-81</v>
      </c>
      <c r="K90" s="83">
        <f t="shared" si="7"/>
        <v>-62</v>
      </c>
      <c r="L90" s="83">
        <f t="shared" si="7"/>
        <v>-43</v>
      </c>
      <c r="M90" s="83">
        <f t="shared" si="7"/>
        <v>-61</v>
      </c>
      <c r="N90" s="83">
        <f t="shared" si="7"/>
        <v>-62</v>
      </c>
      <c r="O90" s="83">
        <f t="shared" si="7"/>
        <v>-64</v>
      </c>
      <c r="P90" s="83">
        <f t="shared" si="7"/>
        <v>-59</v>
      </c>
      <c r="Q90" s="83">
        <f t="shared" si="7"/>
        <v>-67</v>
      </c>
      <c r="R90" s="83">
        <f t="shared" si="7"/>
        <v>-66</v>
      </c>
      <c r="S90" s="83">
        <f t="shared" si="7"/>
        <v>-74</v>
      </c>
      <c r="T90" s="83">
        <f t="shared" si="7"/>
        <v>-80</v>
      </c>
      <c r="U90" s="83">
        <f t="shared" si="7"/>
        <v>-55</v>
      </c>
      <c r="V90" s="83">
        <f t="shared" si="7"/>
        <v>-42</v>
      </c>
    </row>
    <row r="91" spans="1:25" x14ac:dyDescent="0.35">
      <c r="A91" s="87"/>
      <c r="B91" s="67" t="s">
        <v>197</v>
      </c>
      <c r="C91" s="68" t="s">
        <v>248</v>
      </c>
      <c r="D91" s="83">
        <f t="shared" ref="D91:V91" si="8">ROUNDUP((D77-D63),0)</f>
        <v>15</v>
      </c>
      <c r="E91" s="83">
        <f t="shared" si="8"/>
        <v>13</v>
      </c>
      <c r="F91" s="83">
        <f t="shared" si="8"/>
        <v>21</v>
      </c>
      <c r="G91" s="83">
        <f t="shared" si="8"/>
        <v>14</v>
      </c>
      <c r="H91" s="83">
        <f t="shared" si="8"/>
        <v>18</v>
      </c>
      <c r="I91" s="83">
        <f t="shared" si="8"/>
        <v>12</v>
      </c>
      <c r="J91" s="83">
        <f t="shared" si="8"/>
        <v>1</v>
      </c>
      <c r="K91" s="83">
        <f t="shared" si="8"/>
        <v>20</v>
      </c>
      <c r="L91" s="83">
        <f t="shared" si="8"/>
        <v>25</v>
      </c>
      <c r="M91" s="83">
        <f t="shared" si="8"/>
        <v>8</v>
      </c>
      <c r="N91" s="83">
        <f t="shared" si="8"/>
        <v>30</v>
      </c>
      <c r="O91" s="83">
        <f t="shared" si="8"/>
        <v>14</v>
      </c>
      <c r="P91" s="83">
        <f t="shared" si="8"/>
        <v>8</v>
      </c>
      <c r="Q91" s="83">
        <f t="shared" si="8"/>
        <v>19</v>
      </c>
      <c r="R91" s="83">
        <f t="shared" si="8"/>
        <v>10</v>
      </c>
      <c r="S91" s="83">
        <f t="shared" si="8"/>
        <v>-5</v>
      </c>
      <c r="T91" s="83">
        <f t="shared" si="8"/>
        <v>-1</v>
      </c>
      <c r="U91" s="83">
        <f t="shared" si="8"/>
        <v>13</v>
      </c>
      <c r="V91" s="83">
        <f t="shared" si="8"/>
        <v>8</v>
      </c>
    </row>
    <row r="92" spans="1:25" ht="15" thickBot="1" x14ac:dyDescent="0.4">
      <c r="A92" s="87"/>
      <c r="B92" s="70" t="s">
        <v>249</v>
      </c>
      <c r="C92" s="71" t="s">
        <v>182</v>
      </c>
      <c r="D92" s="83">
        <f t="shared" ref="D92:V92" si="9">ROUNDUP((D78-D64),0)</f>
        <v>-69</v>
      </c>
      <c r="E92" s="83">
        <f t="shared" si="9"/>
        <v>-67</v>
      </c>
      <c r="F92" s="83">
        <f t="shared" si="9"/>
        <v>-83</v>
      </c>
      <c r="G92" s="83">
        <f t="shared" si="9"/>
        <v>-82</v>
      </c>
      <c r="H92" s="83">
        <f t="shared" si="9"/>
        <v>-79</v>
      </c>
      <c r="I92" s="83">
        <f t="shared" si="9"/>
        <v>-83</v>
      </c>
      <c r="J92" s="83">
        <f t="shared" si="9"/>
        <v>-107</v>
      </c>
      <c r="K92" s="83">
        <f t="shared" si="9"/>
        <v>-89</v>
      </c>
      <c r="L92" s="83">
        <f t="shared" si="9"/>
        <v>-80</v>
      </c>
      <c r="M92" s="83">
        <f t="shared" si="9"/>
        <v>-43</v>
      </c>
      <c r="N92" s="83">
        <f t="shared" si="9"/>
        <v>-46</v>
      </c>
      <c r="O92" s="83">
        <f t="shared" si="9"/>
        <v>-37</v>
      </c>
      <c r="P92" s="83">
        <f t="shared" si="9"/>
        <v>-30</v>
      </c>
      <c r="Q92" s="83">
        <f t="shared" si="9"/>
        <v>-3</v>
      </c>
      <c r="R92" s="83">
        <f t="shared" si="9"/>
        <v>-32</v>
      </c>
      <c r="S92" s="83">
        <f t="shared" si="9"/>
        <v>-18</v>
      </c>
      <c r="T92" s="83">
        <f t="shared" si="9"/>
        <v>-18</v>
      </c>
      <c r="U92" s="83">
        <f t="shared" si="9"/>
        <v>-5</v>
      </c>
      <c r="V92" s="83">
        <f t="shared" si="9"/>
        <v>41</v>
      </c>
    </row>
    <row r="93" spans="1:25" ht="15" thickBot="1" x14ac:dyDescent="0.4">
      <c r="A93" s="87"/>
      <c r="B93" s="70" t="s">
        <v>185</v>
      </c>
      <c r="C93" s="71" t="s">
        <v>185</v>
      </c>
      <c r="D93" s="83">
        <f t="shared" ref="D93:V93" si="10">ROUNDUP((D79-D65),0)</f>
        <v>-19</v>
      </c>
      <c r="E93" s="83">
        <f t="shared" si="10"/>
        <v>-19</v>
      </c>
      <c r="F93" s="83">
        <f t="shared" si="10"/>
        <v>-15</v>
      </c>
      <c r="G93" s="83">
        <f t="shared" si="10"/>
        <v>-16</v>
      </c>
      <c r="H93" s="83">
        <f t="shared" si="10"/>
        <v>-8</v>
      </c>
      <c r="I93" s="83">
        <f t="shared" si="10"/>
        <v>-12</v>
      </c>
      <c r="J93" s="83">
        <f t="shared" si="10"/>
        <v>-26</v>
      </c>
      <c r="K93" s="83">
        <f t="shared" si="10"/>
        <v>-10</v>
      </c>
      <c r="L93" s="83">
        <f t="shared" si="10"/>
        <v>4</v>
      </c>
      <c r="M93" s="83">
        <f t="shared" si="10"/>
        <v>-25</v>
      </c>
      <c r="N93" s="83">
        <f t="shared" si="10"/>
        <v>-4</v>
      </c>
      <c r="O93" s="83">
        <f t="shared" si="10"/>
        <v>-7</v>
      </c>
      <c r="P93" s="83">
        <f t="shared" si="10"/>
        <v>-28</v>
      </c>
      <c r="Q93" s="83">
        <f t="shared" si="10"/>
        <v>-5</v>
      </c>
      <c r="R93" s="83">
        <f t="shared" si="10"/>
        <v>-2</v>
      </c>
      <c r="S93" s="83">
        <f t="shared" si="10"/>
        <v>-39</v>
      </c>
      <c r="T93" s="83">
        <f t="shared" si="10"/>
        <v>-27</v>
      </c>
      <c r="U93" s="83">
        <f t="shared" si="10"/>
        <v>-23</v>
      </c>
      <c r="V93" s="83">
        <f t="shared" si="10"/>
        <v>-9</v>
      </c>
      <c r="X93" s="69"/>
      <c r="Y93" s="69"/>
    </row>
    <row r="94" spans="1:25" x14ac:dyDescent="0.35">
      <c r="A94" s="89"/>
    </row>
    <row r="96" spans="1:25" x14ac:dyDescent="0.35">
      <c r="C96" t="s">
        <v>308</v>
      </c>
      <c r="D96" s="113">
        <v>5</v>
      </c>
      <c r="H96" s="109" t="s">
        <v>307</v>
      </c>
      <c r="I96" s="113">
        <v>2</v>
      </c>
    </row>
    <row r="97" spans="1:49" ht="17.5" thickBot="1" x14ac:dyDescent="0.45">
      <c r="B97" s="102" t="s">
        <v>309</v>
      </c>
      <c r="H97" s="111" t="s">
        <v>313</v>
      </c>
      <c r="I97" s="112"/>
    </row>
    <row r="98" spans="1:49" x14ac:dyDescent="0.35">
      <c r="A98" t="s">
        <v>261</v>
      </c>
      <c r="B98" s="62" t="s">
        <v>240</v>
      </c>
      <c r="C98" s="63"/>
      <c r="D98" s="64" t="s">
        <v>7</v>
      </c>
      <c r="E98" s="64" t="s">
        <v>8</v>
      </c>
      <c r="F98" s="65" t="s">
        <v>9</v>
      </c>
      <c r="G98" s="65" t="s">
        <v>10</v>
      </c>
      <c r="H98" s="65" t="s">
        <v>11</v>
      </c>
      <c r="I98" s="65" t="s">
        <v>12</v>
      </c>
      <c r="J98" s="65" t="s">
        <v>13</v>
      </c>
      <c r="K98" s="65" t="s">
        <v>14</v>
      </c>
      <c r="L98" s="65" t="s">
        <v>15</v>
      </c>
      <c r="M98" s="65" t="s">
        <v>16</v>
      </c>
      <c r="N98" s="65" t="s">
        <v>17</v>
      </c>
      <c r="O98" s="65" t="s">
        <v>18</v>
      </c>
      <c r="P98" s="65" t="s">
        <v>19</v>
      </c>
      <c r="Q98" s="65" t="s">
        <v>20</v>
      </c>
      <c r="R98" s="65" t="s">
        <v>21</v>
      </c>
      <c r="S98" s="65" t="s">
        <v>22</v>
      </c>
      <c r="T98" s="65" t="s">
        <v>23</v>
      </c>
      <c r="U98" s="65">
        <v>7</v>
      </c>
      <c r="V98" s="66">
        <v>8</v>
      </c>
    </row>
    <row r="99" spans="1:49" x14ac:dyDescent="0.35">
      <c r="A99" s="87">
        <f t="shared" ref="A99:A107" si="11">AVERAGE(D99:V99)/AVERAGE(D71:V71)</f>
        <v>0.16699113130002161</v>
      </c>
      <c r="B99" s="67" t="s">
        <v>241</v>
      </c>
      <c r="C99" s="68" t="s">
        <v>242</v>
      </c>
      <c r="D99" s="83">
        <f>ROUNDUP(IF((D71-D57)&lt;$D$96-$I$96,$D$96,D71-D57+$I$96),0)</f>
        <v>19</v>
      </c>
      <c r="E99" s="83">
        <f t="shared" ref="E99:V107" si="12">ROUNDUP(IF((E71-E57)&lt;$D$96-$I$96,$D$96,E71-E57+$I$96),0)</f>
        <v>25</v>
      </c>
      <c r="F99" s="83">
        <f t="shared" si="12"/>
        <v>27</v>
      </c>
      <c r="G99" s="83">
        <f t="shared" si="12"/>
        <v>29</v>
      </c>
      <c r="H99" s="83">
        <f t="shared" si="12"/>
        <v>33</v>
      </c>
      <c r="I99" s="83">
        <f t="shared" si="12"/>
        <v>20</v>
      </c>
      <c r="J99" s="83">
        <f t="shared" si="12"/>
        <v>15</v>
      </c>
      <c r="K99" s="83">
        <f t="shared" si="12"/>
        <v>37</v>
      </c>
      <c r="L99" s="83">
        <f t="shared" si="12"/>
        <v>36</v>
      </c>
      <c r="M99" s="83">
        <f t="shared" si="12"/>
        <v>5</v>
      </c>
      <c r="N99" s="83">
        <f t="shared" si="12"/>
        <v>37</v>
      </c>
      <c r="O99" s="83">
        <f t="shared" si="12"/>
        <v>34</v>
      </c>
      <c r="P99" s="83">
        <f t="shared" si="12"/>
        <v>5</v>
      </c>
      <c r="Q99" s="83">
        <f t="shared" si="12"/>
        <v>8</v>
      </c>
      <c r="R99" s="83">
        <f t="shared" si="12"/>
        <v>36</v>
      </c>
      <c r="S99" s="83">
        <f t="shared" si="12"/>
        <v>5</v>
      </c>
      <c r="T99" s="83">
        <f t="shared" si="12"/>
        <v>5</v>
      </c>
      <c r="U99" s="83">
        <f t="shared" si="12"/>
        <v>5</v>
      </c>
      <c r="V99" s="83">
        <f t="shared" si="12"/>
        <v>5</v>
      </c>
    </row>
    <row r="100" spans="1:49" x14ac:dyDescent="0.35">
      <c r="A100" s="87">
        <f t="shared" si="11"/>
        <v>0.1988611476127902</v>
      </c>
      <c r="B100" s="67" t="s">
        <v>191</v>
      </c>
      <c r="C100" s="68" t="s">
        <v>243</v>
      </c>
      <c r="D100" s="83">
        <f t="shared" ref="D100:S107" si="13">ROUNDUP(IF((D72-D58)&lt;$D$96-$I$96,$D$96,D72-D58+$I$96),0)</f>
        <v>17</v>
      </c>
      <c r="E100" s="83">
        <f t="shared" si="13"/>
        <v>13</v>
      </c>
      <c r="F100" s="83">
        <f t="shared" si="13"/>
        <v>10</v>
      </c>
      <c r="G100" s="83">
        <f t="shared" si="13"/>
        <v>5</v>
      </c>
      <c r="H100" s="83">
        <f t="shared" si="13"/>
        <v>5</v>
      </c>
      <c r="I100" s="83">
        <f t="shared" si="13"/>
        <v>5</v>
      </c>
      <c r="J100" s="83">
        <f t="shared" si="13"/>
        <v>5</v>
      </c>
      <c r="K100" s="83">
        <f t="shared" si="13"/>
        <v>5</v>
      </c>
      <c r="L100" s="83">
        <f t="shared" si="13"/>
        <v>5</v>
      </c>
      <c r="M100" s="83">
        <f t="shared" si="13"/>
        <v>5</v>
      </c>
      <c r="N100" s="83">
        <f t="shared" si="13"/>
        <v>5</v>
      </c>
      <c r="O100" s="83">
        <f t="shared" si="13"/>
        <v>5</v>
      </c>
      <c r="P100" s="83">
        <f t="shared" si="13"/>
        <v>7</v>
      </c>
      <c r="Q100" s="83">
        <f t="shared" si="13"/>
        <v>16</v>
      </c>
      <c r="R100" s="83">
        <f t="shared" si="13"/>
        <v>20</v>
      </c>
      <c r="S100" s="83">
        <f t="shared" si="13"/>
        <v>15</v>
      </c>
      <c r="T100" s="83">
        <f t="shared" si="12"/>
        <v>21</v>
      </c>
      <c r="U100" s="83">
        <f t="shared" si="12"/>
        <v>20</v>
      </c>
      <c r="V100" s="83">
        <f t="shared" si="12"/>
        <v>43</v>
      </c>
    </row>
    <row r="101" spans="1:49" x14ac:dyDescent="0.35">
      <c r="A101" s="87">
        <f t="shared" si="11"/>
        <v>0.10002232641214556</v>
      </c>
      <c r="B101" s="67" t="s">
        <v>193</v>
      </c>
      <c r="C101" s="68" t="s">
        <v>244</v>
      </c>
      <c r="D101" s="83">
        <f t="shared" si="13"/>
        <v>9</v>
      </c>
      <c r="E101" s="83">
        <f t="shared" si="12"/>
        <v>5</v>
      </c>
      <c r="F101" s="83">
        <f t="shared" si="12"/>
        <v>9</v>
      </c>
      <c r="G101" s="83">
        <f t="shared" si="12"/>
        <v>5</v>
      </c>
      <c r="H101" s="83">
        <f t="shared" si="12"/>
        <v>22</v>
      </c>
      <c r="I101" s="83">
        <f t="shared" si="12"/>
        <v>7</v>
      </c>
      <c r="J101" s="83">
        <f t="shared" si="12"/>
        <v>13</v>
      </c>
      <c r="K101" s="83">
        <f t="shared" si="12"/>
        <v>23</v>
      </c>
      <c r="L101" s="83">
        <f t="shared" si="12"/>
        <v>25</v>
      </c>
      <c r="M101" s="83">
        <f t="shared" si="12"/>
        <v>5</v>
      </c>
      <c r="N101" s="83">
        <f t="shared" si="12"/>
        <v>22</v>
      </c>
      <c r="O101" s="83">
        <f t="shared" si="12"/>
        <v>19</v>
      </c>
      <c r="P101" s="83">
        <f t="shared" si="12"/>
        <v>5</v>
      </c>
      <c r="Q101" s="83">
        <f t="shared" si="12"/>
        <v>18</v>
      </c>
      <c r="R101" s="83">
        <f t="shared" si="12"/>
        <v>16</v>
      </c>
      <c r="S101" s="83">
        <f t="shared" si="12"/>
        <v>5</v>
      </c>
      <c r="T101" s="83">
        <f t="shared" si="12"/>
        <v>5</v>
      </c>
      <c r="U101" s="83">
        <f t="shared" si="12"/>
        <v>5</v>
      </c>
      <c r="V101" s="83">
        <f t="shared" si="12"/>
        <v>6</v>
      </c>
    </row>
    <row r="102" spans="1:49" x14ac:dyDescent="0.35">
      <c r="A102" s="87">
        <f t="shared" si="11"/>
        <v>0.12130479102956168</v>
      </c>
      <c r="B102" s="67" t="s">
        <v>194</v>
      </c>
      <c r="C102" s="68" t="s">
        <v>245</v>
      </c>
      <c r="D102" s="83">
        <f t="shared" si="13"/>
        <v>5</v>
      </c>
      <c r="E102" s="83">
        <f t="shared" si="12"/>
        <v>5</v>
      </c>
      <c r="F102" s="83">
        <f t="shared" si="12"/>
        <v>5</v>
      </c>
      <c r="G102" s="83">
        <f t="shared" si="12"/>
        <v>5</v>
      </c>
      <c r="H102" s="83">
        <f t="shared" si="12"/>
        <v>6</v>
      </c>
      <c r="I102" s="83">
        <f t="shared" si="12"/>
        <v>6</v>
      </c>
      <c r="J102" s="83">
        <f t="shared" si="12"/>
        <v>5</v>
      </c>
      <c r="K102" s="83">
        <f t="shared" si="12"/>
        <v>9</v>
      </c>
      <c r="L102" s="83">
        <f t="shared" si="12"/>
        <v>13</v>
      </c>
      <c r="M102" s="83">
        <f t="shared" si="12"/>
        <v>10</v>
      </c>
      <c r="N102" s="83">
        <f t="shared" si="12"/>
        <v>26</v>
      </c>
      <c r="O102" s="83">
        <f t="shared" si="12"/>
        <v>20</v>
      </c>
      <c r="P102" s="83">
        <f t="shared" si="12"/>
        <v>9</v>
      </c>
      <c r="Q102" s="83">
        <f t="shared" si="12"/>
        <v>25</v>
      </c>
      <c r="R102" s="83">
        <f t="shared" si="12"/>
        <v>34</v>
      </c>
      <c r="S102" s="83">
        <f t="shared" si="12"/>
        <v>5</v>
      </c>
      <c r="T102" s="83">
        <f t="shared" si="12"/>
        <v>9</v>
      </c>
      <c r="U102" s="83">
        <f t="shared" si="12"/>
        <v>9</v>
      </c>
      <c r="V102" s="83">
        <f t="shared" si="12"/>
        <v>32</v>
      </c>
    </row>
    <row r="103" spans="1:49" x14ac:dyDescent="0.35">
      <c r="A103" s="87">
        <f t="shared" si="11"/>
        <v>0.11861861861861861</v>
      </c>
      <c r="B103" s="67" t="s">
        <v>195</v>
      </c>
      <c r="C103" s="68" t="s">
        <v>246</v>
      </c>
      <c r="D103" s="83">
        <f t="shared" si="13"/>
        <v>31</v>
      </c>
      <c r="E103" s="83">
        <f t="shared" si="12"/>
        <v>28</v>
      </c>
      <c r="F103" s="83">
        <f t="shared" si="12"/>
        <v>25</v>
      </c>
      <c r="G103" s="83">
        <f t="shared" si="12"/>
        <v>26</v>
      </c>
      <c r="H103" s="83">
        <f t="shared" si="12"/>
        <v>23</v>
      </c>
      <c r="I103" s="83">
        <f t="shared" si="12"/>
        <v>16</v>
      </c>
      <c r="J103" s="83">
        <f t="shared" si="12"/>
        <v>5</v>
      </c>
      <c r="K103" s="83">
        <f t="shared" si="12"/>
        <v>8</v>
      </c>
      <c r="L103" s="83">
        <f t="shared" si="12"/>
        <v>16</v>
      </c>
      <c r="M103" s="83">
        <f t="shared" si="12"/>
        <v>5</v>
      </c>
      <c r="N103" s="83">
        <f t="shared" si="12"/>
        <v>8</v>
      </c>
      <c r="O103" s="83">
        <f t="shared" si="12"/>
        <v>7</v>
      </c>
      <c r="P103" s="83">
        <f t="shared" si="12"/>
        <v>5</v>
      </c>
      <c r="Q103" s="83">
        <f t="shared" si="12"/>
        <v>5</v>
      </c>
      <c r="R103" s="83">
        <f t="shared" si="12"/>
        <v>9</v>
      </c>
      <c r="S103" s="83">
        <f t="shared" si="12"/>
        <v>5</v>
      </c>
      <c r="T103" s="83">
        <f t="shared" si="12"/>
        <v>5</v>
      </c>
      <c r="U103" s="83">
        <f t="shared" si="12"/>
        <v>5</v>
      </c>
      <c r="V103" s="83">
        <f t="shared" si="12"/>
        <v>5</v>
      </c>
    </row>
    <row r="104" spans="1:49" x14ac:dyDescent="0.35">
      <c r="A104" s="87">
        <f t="shared" si="11"/>
        <v>4.5530793194344596E-2</v>
      </c>
      <c r="B104" s="67" t="s">
        <v>196</v>
      </c>
      <c r="C104" s="68" t="s">
        <v>247</v>
      </c>
      <c r="D104" s="83">
        <f t="shared" si="13"/>
        <v>5</v>
      </c>
      <c r="E104" s="83">
        <f t="shared" si="12"/>
        <v>5</v>
      </c>
      <c r="F104" s="83">
        <f t="shared" si="12"/>
        <v>5</v>
      </c>
      <c r="G104" s="83">
        <f t="shared" si="12"/>
        <v>5</v>
      </c>
      <c r="H104" s="83">
        <f t="shared" si="12"/>
        <v>5</v>
      </c>
      <c r="I104" s="83">
        <f t="shared" si="12"/>
        <v>5</v>
      </c>
      <c r="J104" s="83">
        <f t="shared" si="12"/>
        <v>5</v>
      </c>
      <c r="K104" s="83">
        <f t="shared" si="12"/>
        <v>5</v>
      </c>
      <c r="L104" s="83">
        <f t="shared" si="12"/>
        <v>5</v>
      </c>
      <c r="M104" s="83">
        <f t="shared" si="12"/>
        <v>5</v>
      </c>
      <c r="N104" s="83">
        <f t="shared" si="12"/>
        <v>5</v>
      </c>
      <c r="O104" s="83">
        <f t="shared" si="12"/>
        <v>5</v>
      </c>
      <c r="P104" s="83">
        <f t="shared" si="12"/>
        <v>5</v>
      </c>
      <c r="Q104" s="83">
        <f t="shared" si="12"/>
        <v>5</v>
      </c>
      <c r="R104" s="83">
        <f t="shared" si="12"/>
        <v>5</v>
      </c>
      <c r="S104" s="83">
        <f t="shared" si="12"/>
        <v>5</v>
      </c>
      <c r="T104" s="83">
        <f t="shared" si="12"/>
        <v>5</v>
      </c>
      <c r="U104" s="83">
        <f t="shared" si="12"/>
        <v>5</v>
      </c>
      <c r="V104" s="83">
        <f t="shared" si="12"/>
        <v>5</v>
      </c>
    </row>
    <row r="105" spans="1:49" x14ac:dyDescent="0.35">
      <c r="A105" s="87">
        <f t="shared" si="11"/>
        <v>0.16939420040195233</v>
      </c>
      <c r="B105" s="67" t="s">
        <v>197</v>
      </c>
      <c r="C105" s="68" t="s">
        <v>248</v>
      </c>
      <c r="D105" s="83">
        <f t="shared" si="13"/>
        <v>17</v>
      </c>
      <c r="E105" s="83">
        <f t="shared" si="12"/>
        <v>15</v>
      </c>
      <c r="F105" s="83">
        <f t="shared" si="12"/>
        <v>23</v>
      </c>
      <c r="G105" s="83">
        <f t="shared" si="12"/>
        <v>16</v>
      </c>
      <c r="H105" s="83">
        <f t="shared" si="12"/>
        <v>20</v>
      </c>
      <c r="I105" s="83">
        <f t="shared" si="12"/>
        <v>14</v>
      </c>
      <c r="J105" s="83">
        <f t="shared" si="12"/>
        <v>5</v>
      </c>
      <c r="K105" s="83">
        <f t="shared" si="12"/>
        <v>22</v>
      </c>
      <c r="L105" s="83">
        <f t="shared" si="12"/>
        <v>27</v>
      </c>
      <c r="M105" s="83">
        <f t="shared" si="12"/>
        <v>10</v>
      </c>
      <c r="N105" s="83">
        <f t="shared" si="12"/>
        <v>32</v>
      </c>
      <c r="O105" s="83">
        <f t="shared" si="12"/>
        <v>16</v>
      </c>
      <c r="P105" s="83">
        <f t="shared" si="12"/>
        <v>10</v>
      </c>
      <c r="Q105" s="83">
        <f t="shared" si="12"/>
        <v>21</v>
      </c>
      <c r="R105" s="83">
        <f t="shared" si="12"/>
        <v>12</v>
      </c>
      <c r="S105" s="83">
        <f t="shared" si="12"/>
        <v>5</v>
      </c>
      <c r="T105" s="83">
        <f t="shared" si="12"/>
        <v>5</v>
      </c>
      <c r="U105" s="83">
        <f t="shared" si="12"/>
        <v>15</v>
      </c>
      <c r="V105" s="83">
        <f t="shared" si="12"/>
        <v>10</v>
      </c>
    </row>
    <row r="106" spans="1:49" ht="15" thickBot="1" x14ac:dyDescent="0.4">
      <c r="A106" s="87">
        <f t="shared" si="11"/>
        <v>6.577645895153314E-2</v>
      </c>
      <c r="B106" s="70" t="s">
        <v>249</v>
      </c>
      <c r="C106" s="71" t="s">
        <v>182</v>
      </c>
      <c r="D106" s="83">
        <f t="shared" si="13"/>
        <v>5</v>
      </c>
      <c r="E106" s="83">
        <f t="shared" si="12"/>
        <v>5</v>
      </c>
      <c r="F106" s="83">
        <f t="shared" si="12"/>
        <v>5</v>
      </c>
      <c r="G106" s="83">
        <f t="shared" si="12"/>
        <v>5</v>
      </c>
      <c r="H106" s="83">
        <f t="shared" si="12"/>
        <v>5</v>
      </c>
      <c r="I106" s="83">
        <f t="shared" si="12"/>
        <v>5</v>
      </c>
      <c r="J106" s="83">
        <f t="shared" si="12"/>
        <v>5</v>
      </c>
      <c r="K106" s="83">
        <f t="shared" si="12"/>
        <v>5</v>
      </c>
      <c r="L106" s="83">
        <f t="shared" si="12"/>
        <v>5</v>
      </c>
      <c r="M106" s="83">
        <f t="shared" si="12"/>
        <v>5</v>
      </c>
      <c r="N106" s="83">
        <f t="shared" si="12"/>
        <v>5</v>
      </c>
      <c r="O106" s="83">
        <f t="shared" si="12"/>
        <v>5</v>
      </c>
      <c r="P106" s="83">
        <f t="shared" si="12"/>
        <v>5</v>
      </c>
      <c r="Q106" s="83">
        <f t="shared" si="12"/>
        <v>5</v>
      </c>
      <c r="R106" s="83">
        <f t="shared" si="12"/>
        <v>5</v>
      </c>
      <c r="S106" s="83">
        <f t="shared" si="12"/>
        <v>5</v>
      </c>
      <c r="T106" s="83">
        <f t="shared" si="12"/>
        <v>5</v>
      </c>
      <c r="U106" s="83">
        <f t="shared" si="12"/>
        <v>5</v>
      </c>
      <c r="V106" s="83">
        <f t="shared" si="12"/>
        <v>43</v>
      </c>
    </row>
    <row r="107" spans="1:49" ht="15" thickBot="1" x14ac:dyDescent="0.4">
      <c r="A107" s="87">
        <f t="shared" si="11"/>
        <v>9.9224806201550386E-2</v>
      </c>
      <c r="B107" s="70" t="s">
        <v>185</v>
      </c>
      <c r="C107" s="71" t="s">
        <v>185</v>
      </c>
      <c r="D107" s="83">
        <f t="shared" si="13"/>
        <v>5</v>
      </c>
      <c r="E107" s="83">
        <f t="shared" si="12"/>
        <v>5</v>
      </c>
      <c r="F107" s="83">
        <f t="shared" si="12"/>
        <v>5</v>
      </c>
      <c r="G107" s="83">
        <f t="shared" si="12"/>
        <v>5</v>
      </c>
      <c r="H107" s="83">
        <f t="shared" si="12"/>
        <v>5</v>
      </c>
      <c r="I107" s="83">
        <f t="shared" si="12"/>
        <v>5</v>
      </c>
      <c r="J107" s="83">
        <f t="shared" si="12"/>
        <v>5</v>
      </c>
      <c r="K107" s="83">
        <f t="shared" si="12"/>
        <v>5</v>
      </c>
      <c r="L107" s="83">
        <f t="shared" si="12"/>
        <v>6</v>
      </c>
      <c r="M107" s="83">
        <f t="shared" si="12"/>
        <v>5</v>
      </c>
      <c r="N107" s="83">
        <f t="shared" si="12"/>
        <v>5</v>
      </c>
      <c r="O107" s="83">
        <f t="shared" si="12"/>
        <v>5</v>
      </c>
      <c r="P107" s="83">
        <f t="shared" si="12"/>
        <v>5</v>
      </c>
      <c r="Q107" s="83">
        <f t="shared" si="12"/>
        <v>5</v>
      </c>
      <c r="R107" s="83">
        <f t="shared" si="12"/>
        <v>5</v>
      </c>
      <c r="S107" s="83">
        <f t="shared" si="12"/>
        <v>5</v>
      </c>
      <c r="T107" s="83">
        <f t="shared" si="12"/>
        <v>5</v>
      </c>
      <c r="U107" s="83">
        <f t="shared" si="12"/>
        <v>5</v>
      </c>
      <c r="V107" s="83">
        <f t="shared" si="12"/>
        <v>5</v>
      </c>
      <c r="X107" s="69"/>
      <c r="Y107" s="69"/>
    </row>
    <row r="108" spans="1:49" x14ac:dyDescent="0.35">
      <c r="A108" s="89">
        <f>AVERAGE(A99:A107)</f>
        <v>0.12063603041361315</v>
      </c>
    </row>
    <row r="109" spans="1:49" x14ac:dyDescent="0.35">
      <c r="A109" s="89">
        <f>+A108*B109</f>
        <v>3.9809890036492344E-2</v>
      </c>
      <c r="B109" s="108">
        <v>0.33</v>
      </c>
      <c r="C109" s="72" t="s">
        <v>310</v>
      </c>
      <c r="AE109" t="s">
        <v>263</v>
      </c>
    </row>
    <row r="110" spans="1:49" x14ac:dyDescent="0.35">
      <c r="A110" s="107">
        <f>+A109*B110</f>
        <v>3.5828901032843108E-3</v>
      </c>
      <c r="B110" s="108">
        <v>0.09</v>
      </c>
      <c r="C110" s="72" t="s">
        <v>311</v>
      </c>
    </row>
    <row r="111" spans="1:49" ht="16.5" thickBot="1" x14ac:dyDescent="0.4">
      <c r="A111" s="107"/>
      <c r="B111" s="108"/>
      <c r="C111" s="103" t="s">
        <v>278</v>
      </c>
    </row>
    <row r="112" spans="1:49" ht="15" thickBot="1" x14ac:dyDescent="0.4">
      <c r="B112" s="62" t="s">
        <v>240</v>
      </c>
      <c r="C112" s="63"/>
      <c r="D112" s="64" t="s">
        <v>7</v>
      </c>
      <c r="E112" s="64" t="s">
        <v>8</v>
      </c>
      <c r="F112" s="65" t="s">
        <v>9</v>
      </c>
      <c r="G112" s="65" t="s">
        <v>10</v>
      </c>
      <c r="H112" s="65" t="s">
        <v>11</v>
      </c>
      <c r="I112" s="65" t="s">
        <v>12</v>
      </c>
      <c r="J112" s="65" t="s">
        <v>13</v>
      </c>
      <c r="K112" s="65" t="s">
        <v>14</v>
      </c>
      <c r="L112" s="65" t="s">
        <v>15</v>
      </c>
      <c r="M112" s="65" t="s">
        <v>16</v>
      </c>
      <c r="N112" s="65" t="s">
        <v>17</v>
      </c>
      <c r="O112" s="65" t="s">
        <v>18</v>
      </c>
      <c r="P112" s="65" t="s">
        <v>19</v>
      </c>
      <c r="Q112" s="65" t="s">
        <v>20</v>
      </c>
      <c r="R112" s="65" t="s">
        <v>21</v>
      </c>
      <c r="S112" s="65" t="s">
        <v>22</v>
      </c>
      <c r="T112" s="65" t="s">
        <v>23</v>
      </c>
      <c r="U112" s="65">
        <v>7</v>
      </c>
      <c r="V112" s="66">
        <v>8</v>
      </c>
      <c r="AE112" s="73" t="s">
        <v>7</v>
      </c>
      <c r="AF112" s="74" t="s">
        <v>8</v>
      </c>
      <c r="AG112" s="75" t="s">
        <v>9</v>
      </c>
      <c r="AH112" s="75" t="s">
        <v>10</v>
      </c>
      <c r="AI112" s="75" t="s">
        <v>11</v>
      </c>
      <c r="AJ112" s="75" t="s">
        <v>12</v>
      </c>
      <c r="AK112" s="75" t="s">
        <v>13</v>
      </c>
      <c r="AL112" s="75" t="s">
        <v>14</v>
      </c>
      <c r="AM112" s="75" t="s">
        <v>15</v>
      </c>
      <c r="AN112" s="75" t="s">
        <v>16</v>
      </c>
      <c r="AO112" s="75" t="s">
        <v>17</v>
      </c>
      <c r="AP112" s="75" t="s">
        <v>18</v>
      </c>
      <c r="AQ112" s="75" t="s">
        <v>19</v>
      </c>
      <c r="AR112" s="75" t="s">
        <v>20</v>
      </c>
      <c r="AS112" s="75" t="s">
        <v>21</v>
      </c>
      <c r="AT112" s="75" t="s">
        <v>22</v>
      </c>
      <c r="AU112" s="75" t="s">
        <v>23</v>
      </c>
      <c r="AV112" s="75">
        <v>7</v>
      </c>
      <c r="AW112" s="75">
        <v>8</v>
      </c>
    </row>
    <row r="113" spans="2:49" ht="15" thickBot="1" x14ac:dyDescent="0.4">
      <c r="B113" s="67" t="s">
        <v>241</v>
      </c>
      <c r="C113" s="68" t="s">
        <v>242</v>
      </c>
      <c r="D113" s="93">
        <f>MAX(D85/AE113/10,0)</f>
        <v>0.18888888888888888</v>
      </c>
      <c r="E113" s="93">
        <f t="shared" ref="E113:V120" si="14">MAX(E85/AF113/10,0)</f>
        <v>0.15333333333333335</v>
      </c>
      <c r="F113" s="93">
        <f t="shared" si="14"/>
        <v>0.22727272727272729</v>
      </c>
      <c r="G113" s="93">
        <f t="shared" si="14"/>
        <v>0.1588235294117647</v>
      </c>
      <c r="H113" s="93">
        <f t="shared" si="14"/>
        <v>0.17222222222222222</v>
      </c>
      <c r="I113" s="93">
        <f t="shared" si="14"/>
        <v>0.09</v>
      </c>
      <c r="J113" s="93">
        <f t="shared" si="14"/>
        <v>6.8421052631578952E-2</v>
      </c>
      <c r="K113" s="93">
        <f t="shared" si="14"/>
        <v>0.16666666666666669</v>
      </c>
      <c r="L113" s="93">
        <f t="shared" si="14"/>
        <v>0.26153846153846155</v>
      </c>
      <c r="M113" s="93">
        <f t="shared" si="14"/>
        <v>0</v>
      </c>
      <c r="N113" s="93">
        <f t="shared" si="14"/>
        <v>0.26923076923076927</v>
      </c>
      <c r="O113" s="93">
        <f t="shared" si="14"/>
        <v>0.35555555555555551</v>
      </c>
      <c r="P113" s="93">
        <f t="shared" si="14"/>
        <v>0</v>
      </c>
      <c r="Q113" s="93">
        <f t="shared" si="14"/>
        <v>5.4545454545454543E-2</v>
      </c>
      <c r="R113" s="93">
        <f t="shared" si="14"/>
        <v>0.33999999999999997</v>
      </c>
      <c r="S113" s="93">
        <f t="shared" si="14"/>
        <v>0</v>
      </c>
      <c r="T113" s="93">
        <f t="shared" si="14"/>
        <v>0</v>
      </c>
      <c r="U113" s="93">
        <f t="shared" si="14"/>
        <v>0</v>
      </c>
      <c r="V113" s="93">
        <f t="shared" si="14"/>
        <v>0</v>
      </c>
      <c r="X113" s="101">
        <f>+$X$148</f>
        <v>1.5</v>
      </c>
      <c r="AD113" s="91" t="s">
        <v>242</v>
      </c>
      <c r="AE113" s="90">
        <v>9</v>
      </c>
      <c r="AF113" s="90">
        <v>15</v>
      </c>
      <c r="AG113" s="90">
        <v>11</v>
      </c>
      <c r="AH113" s="90">
        <v>17</v>
      </c>
      <c r="AI113" s="90">
        <v>18</v>
      </c>
      <c r="AJ113" s="90">
        <v>20</v>
      </c>
      <c r="AK113" s="90">
        <v>19</v>
      </c>
      <c r="AL113" s="90">
        <v>21</v>
      </c>
      <c r="AM113" s="90">
        <v>13</v>
      </c>
      <c r="AN113" s="90">
        <v>10</v>
      </c>
      <c r="AO113" s="90">
        <v>13</v>
      </c>
      <c r="AP113" s="90">
        <v>9</v>
      </c>
      <c r="AQ113" s="90">
        <v>9</v>
      </c>
      <c r="AR113" s="90">
        <v>11</v>
      </c>
      <c r="AS113" s="90">
        <v>10</v>
      </c>
      <c r="AT113" s="90">
        <v>9</v>
      </c>
      <c r="AU113" s="90">
        <v>10</v>
      </c>
      <c r="AV113" s="90">
        <v>9</v>
      </c>
      <c r="AW113" s="90">
        <v>7</v>
      </c>
    </row>
    <row r="114" spans="2:49" ht="15" thickBot="1" x14ac:dyDescent="0.4">
      <c r="B114" s="67" t="s">
        <v>191</v>
      </c>
      <c r="C114" s="68" t="s">
        <v>243</v>
      </c>
      <c r="D114" s="93">
        <f t="shared" ref="D114:D120" si="15">MAX(D86/AE114/10,0)</f>
        <v>0.25</v>
      </c>
      <c r="E114" s="93">
        <f t="shared" si="14"/>
        <v>0.18333333333333332</v>
      </c>
      <c r="F114" s="93">
        <f t="shared" si="14"/>
        <v>0.13333333333333333</v>
      </c>
      <c r="G114" s="93">
        <f t="shared" si="14"/>
        <v>0.05</v>
      </c>
      <c r="H114" s="93">
        <f t="shared" si="14"/>
        <v>0</v>
      </c>
      <c r="I114" s="93">
        <f t="shared" si="14"/>
        <v>0</v>
      </c>
      <c r="J114" s="93">
        <f t="shared" si="14"/>
        <v>0</v>
      </c>
      <c r="K114" s="93">
        <f t="shared" si="14"/>
        <v>0</v>
      </c>
      <c r="L114" s="93">
        <f t="shared" si="14"/>
        <v>0</v>
      </c>
      <c r="M114" s="93">
        <f t="shared" si="14"/>
        <v>0</v>
      </c>
      <c r="N114" s="93">
        <f t="shared" si="14"/>
        <v>0</v>
      </c>
      <c r="O114" s="93">
        <f t="shared" si="14"/>
        <v>0</v>
      </c>
      <c r="P114" s="93">
        <f t="shared" si="14"/>
        <v>8.3333333333333343E-2</v>
      </c>
      <c r="Q114" s="93">
        <f t="shared" si="14"/>
        <v>0.2</v>
      </c>
      <c r="R114" s="93">
        <f t="shared" si="14"/>
        <v>0.25714285714285717</v>
      </c>
      <c r="S114" s="93">
        <f t="shared" si="14"/>
        <v>0.21666666666666665</v>
      </c>
      <c r="T114" s="93">
        <f t="shared" si="14"/>
        <v>0.27142857142857146</v>
      </c>
      <c r="U114" s="93">
        <f t="shared" si="14"/>
        <v>0.36</v>
      </c>
      <c r="V114" s="93">
        <f t="shared" si="14"/>
        <v>1.0249999999999999</v>
      </c>
      <c r="AD114" s="92" t="s">
        <v>243</v>
      </c>
      <c r="AE114" s="90">
        <v>6</v>
      </c>
      <c r="AF114" s="90">
        <v>6</v>
      </c>
      <c r="AG114" s="90">
        <v>6</v>
      </c>
      <c r="AH114" s="90">
        <v>6</v>
      </c>
      <c r="AI114" s="90">
        <v>6</v>
      </c>
      <c r="AJ114" s="90">
        <v>8</v>
      </c>
      <c r="AK114" s="90">
        <v>7</v>
      </c>
      <c r="AL114" s="90">
        <v>9</v>
      </c>
      <c r="AM114" s="90">
        <v>8</v>
      </c>
      <c r="AN114" s="90">
        <v>6</v>
      </c>
      <c r="AO114" s="90">
        <v>8</v>
      </c>
      <c r="AP114" s="90">
        <v>6</v>
      </c>
      <c r="AQ114" s="90">
        <v>6</v>
      </c>
      <c r="AR114" s="90">
        <v>7</v>
      </c>
      <c r="AS114" s="90">
        <v>7</v>
      </c>
      <c r="AT114" s="90">
        <v>6</v>
      </c>
      <c r="AU114" s="90">
        <v>7</v>
      </c>
      <c r="AV114" s="90">
        <v>5</v>
      </c>
      <c r="AW114" s="90">
        <v>4</v>
      </c>
    </row>
    <row r="115" spans="2:49" ht="15" thickBot="1" x14ac:dyDescent="0.4">
      <c r="B115" s="67" t="s">
        <v>193</v>
      </c>
      <c r="C115" s="68" t="s">
        <v>244</v>
      </c>
      <c r="D115" s="93">
        <f t="shared" si="15"/>
        <v>7.7777777777777779E-2</v>
      </c>
      <c r="E115" s="93">
        <f t="shared" si="14"/>
        <v>0</v>
      </c>
      <c r="F115" s="93">
        <f t="shared" si="14"/>
        <v>5.8333333333333334E-2</v>
      </c>
      <c r="G115" s="93">
        <f t="shared" si="14"/>
        <v>0</v>
      </c>
      <c r="H115" s="93">
        <f t="shared" si="14"/>
        <v>0.18181818181818182</v>
      </c>
      <c r="I115" s="93">
        <f t="shared" si="14"/>
        <v>4.5454545454545456E-2</v>
      </c>
      <c r="J115" s="93">
        <f t="shared" si="14"/>
        <v>0.11000000000000001</v>
      </c>
      <c r="K115" s="93">
        <f t="shared" si="14"/>
        <v>0.17499999999999999</v>
      </c>
      <c r="L115" s="93">
        <f t="shared" si="14"/>
        <v>0.17692307692307691</v>
      </c>
      <c r="M115" s="93">
        <f t="shared" si="14"/>
        <v>2.222222222222222E-2</v>
      </c>
      <c r="N115" s="93">
        <f t="shared" si="14"/>
        <v>0.16666666666666669</v>
      </c>
      <c r="O115" s="93">
        <f t="shared" si="14"/>
        <v>0.21249999999999999</v>
      </c>
      <c r="P115" s="93">
        <f t="shared" si="14"/>
        <v>0</v>
      </c>
      <c r="Q115" s="93">
        <f t="shared" si="14"/>
        <v>0.14545454545454545</v>
      </c>
      <c r="R115" s="93">
        <f t="shared" si="14"/>
        <v>0.15555555555555556</v>
      </c>
      <c r="S115" s="93">
        <f t="shared" si="14"/>
        <v>0</v>
      </c>
      <c r="T115" s="93">
        <f t="shared" si="14"/>
        <v>1.111111111111111E-2</v>
      </c>
      <c r="U115" s="93">
        <f t="shared" si="14"/>
        <v>0</v>
      </c>
      <c r="V115" s="93">
        <f t="shared" si="14"/>
        <v>0.08</v>
      </c>
      <c r="AD115" s="92" t="s">
        <v>244</v>
      </c>
      <c r="AE115" s="90">
        <v>9</v>
      </c>
      <c r="AF115" s="90">
        <v>8</v>
      </c>
      <c r="AG115" s="90">
        <v>12</v>
      </c>
      <c r="AH115" s="90">
        <v>9</v>
      </c>
      <c r="AI115" s="90">
        <v>11</v>
      </c>
      <c r="AJ115" s="90">
        <v>11</v>
      </c>
      <c r="AK115" s="90">
        <v>10</v>
      </c>
      <c r="AL115" s="90">
        <v>12</v>
      </c>
      <c r="AM115" s="90">
        <v>13</v>
      </c>
      <c r="AN115" s="90">
        <v>9</v>
      </c>
      <c r="AO115" s="90">
        <v>12</v>
      </c>
      <c r="AP115" s="90">
        <v>8</v>
      </c>
      <c r="AQ115" s="90">
        <v>9</v>
      </c>
      <c r="AR115" s="90">
        <v>11</v>
      </c>
      <c r="AS115" s="90">
        <v>9</v>
      </c>
      <c r="AT115" s="90">
        <v>8</v>
      </c>
      <c r="AU115" s="90">
        <v>9</v>
      </c>
      <c r="AV115" s="90">
        <v>7</v>
      </c>
      <c r="AW115" s="90">
        <v>5</v>
      </c>
    </row>
    <row r="116" spans="2:49" ht="15" thickBot="1" x14ac:dyDescent="0.4">
      <c r="B116" s="67" t="s">
        <v>194</v>
      </c>
      <c r="C116" s="68" t="s">
        <v>245</v>
      </c>
      <c r="D116" s="93">
        <f t="shared" si="15"/>
        <v>1.4285714285714285E-2</v>
      </c>
      <c r="E116" s="93">
        <f t="shared" si="14"/>
        <v>0</v>
      </c>
      <c r="F116" s="93">
        <f t="shared" si="14"/>
        <v>0</v>
      </c>
      <c r="G116" s="93">
        <f t="shared" si="14"/>
        <v>1.3333333333333332E-2</v>
      </c>
      <c r="H116" s="93">
        <f t="shared" si="14"/>
        <v>2.3529411764705882E-2</v>
      </c>
      <c r="I116" s="93">
        <f t="shared" si="14"/>
        <v>2.1052631578947368E-2</v>
      </c>
      <c r="J116" s="93">
        <f t="shared" si="14"/>
        <v>0</v>
      </c>
      <c r="K116" s="93">
        <f t="shared" si="14"/>
        <v>3.1818181818181815E-2</v>
      </c>
      <c r="L116" s="93">
        <f t="shared" si="14"/>
        <v>4.583333333333333E-2</v>
      </c>
      <c r="M116" s="93">
        <f t="shared" si="14"/>
        <v>4.7058823529411764E-2</v>
      </c>
      <c r="N116" s="93">
        <f t="shared" si="14"/>
        <v>0.10909090909090909</v>
      </c>
      <c r="O116" s="93">
        <f t="shared" si="14"/>
        <v>0.1125</v>
      </c>
      <c r="P116" s="93">
        <f t="shared" si="14"/>
        <v>0.05</v>
      </c>
      <c r="Q116" s="93">
        <f t="shared" si="14"/>
        <v>0.12777777777777777</v>
      </c>
      <c r="R116" s="93">
        <f t="shared" si="14"/>
        <v>0.17777777777777776</v>
      </c>
      <c r="S116" s="93">
        <f t="shared" si="14"/>
        <v>0</v>
      </c>
      <c r="T116" s="93">
        <f t="shared" si="14"/>
        <v>4.1176470588235294E-2</v>
      </c>
      <c r="U116" s="93">
        <f t="shared" si="14"/>
        <v>0.05</v>
      </c>
      <c r="V116" s="93">
        <f t="shared" si="14"/>
        <v>0.27272727272727271</v>
      </c>
      <c r="AD116" s="92" t="s">
        <v>264</v>
      </c>
      <c r="AE116" s="90">
        <v>14</v>
      </c>
      <c r="AF116" s="90">
        <v>14</v>
      </c>
      <c r="AG116" s="90">
        <v>17</v>
      </c>
      <c r="AH116" s="90">
        <v>15</v>
      </c>
      <c r="AI116" s="90">
        <v>17</v>
      </c>
      <c r="AJ116" s="90">
        <v>19</v>
      </c>
      <c r="AK116" s="90">
        <v>18</v>
      </c>
      <c r="AL116" s="90">
        <v>22</v>
      </c>
      <c r="AM116" s="90">
        <v>24</v>
      </c>
      <c r="AN116" s="90">
        <v>17</v>
      </c>
      <c r="AO116" s="90">
        <v>22</v>
      </c>
      <c r="AP116" s="90">
        <v>16</v>
      </c>
      <c r="AQ116" s="90">
        <v>14</v>
      </c>
      <c r="AR116" s="90">
        <v>18</v>
      </c>
      <c r="AS116" s="90">
        <v>18</v>
      </c>
      <c r="AT116" s="90">
        <v>14</v>
      </c>
      <c r="AU116" s="90">
        <v>17</v>
      </c>
      <c r="AV116" s="90">
        <v>14</v>
      </c>
      <c r="AW116" s="90">
        <v>11</v>
      </c>
    </row>
    <row r="117" spans="2:49" ht="15" thickBot="1" x14ac:dyDescent="0.4">
      <c r="B117" s="67" t="s">
        <v>195</v>
      </c>
      <c r="C117" s="68" t="s">
        <v>246</v>
      </c>
      <c r="D117" s="93">
        <f t="shared" si="15"/>
        <v>1.45</v>
      </c>
      <c r="E117" s="93">
        <f t="shared" si="14"/>
        <v>1.3</v>
      </c>
      <c r="F117" s="93">
        <f t="shared" si="14"/>
        <v>1.1499999999999999</v>
      </c>
      <c r="G117" s="93">
        <f t="shared" si="14"/>
        <v>1.2</v>
      </c>
      <c r="H117" s="93">
        <f t="shared" si="14"/>
        <v>1.05</v>
      </c>
      <c r="I117" s="93">
        <f t="shared" si="14"/>
        <v>0.7</v>
      </c>
      <c r="J117" s="93">
        <f t="shared" si="14"/>
        <v>0</v>
      </c>
      <c r="K117" s="93">
        <f t="shared" si="14"/>
        <v>0.2</v>
      </c>
      <c r="L117" s="93">
        <f t="shared" si="14"/>
        <v>0.35</v>
      </c>
      <c r="M117" s="93">
        <f t="shared" si="14"/>
        <v>0</v>
      </c>
      <c r="N117" s="93">
        <f t="shared" si="14"/>
        <v>0.2</v>
      </c>
      <c r="O117" s="93">
        <f t="shared" si="14"/>
        <v>0.25</v>
      </c>
      <c r="P117" s="93">
        <f t="shared" si="14"/>
        <v>0</v>
      </c>
      <c r="Q117" s="93">
        <f t="shared" si="14"/>
        <v>0</v>
      </c>
      <c r="R117" s="93">
        <f t="shared" si="14"/>
        <v>0.35</v>
      </c>
      <c r="S117" s="93">
        <f t="shared" si="14"/>
        <v>0</v>
      </c>
      <c r="T117" s="93">
        <f t="shared" si="14"/>
        <v>0</v>
      </c>
      <c r="U117" s="93">
        <f t="shared" si="14"/>
        <v>0</v>
      </c>
      <c r="V117" s="93">
        <f t="shared" si="14"/>
        <v>0</v>
      </c>
      <c r="AD117" s="92" t="s">
        <v>265</v>
      </c>
      <c r="AE117" s="90">
        <v>2</v>
      </c>
      <c r="AF117" s="90">
        <v>2</v>
      </c>
      <c r="AG117" s="90">
        <v>2</v>
      </c>
      <c r="AH117" s="90">
        <v>2</v>
      </c>
      <c r="AI117" s="90">
        <v>2</v>
      </c>
      <c r="AJ117" s="90">
        <v>2</v>
      </c>
      <c r="AK117" s="90">
        <v>2</v>
      </c>
      <c r="AL117" s="90">
        <v>3</v>
      </c>
      <c r="AM117" s="90">
        <v>4</v>
      </c>
      <c r="AN117" s="90">
        <v>2</v>
      </c>
      <c r="AO117" s="90">
        <v>3</v>
      </c>
      <c r="AP117" s="90">
        <v>2</v>
      </c>
      <c r="AQ117" s="90">
        <v>2</v>
      </c>
      <c r="AR117" s="90">
        <v>3</v>
      </c>
      <c r="AS117" s="90">
        <v>2</v>
      </c>
      <c r="AT117" s="90">
        <v>2</v>
      </c>
      <c r="AU117" s="90">
        <v>2</v>
      </c>
      <c r="AV117" s="90">
        <v>2</v>
      </c>
      <c r="AW117" s="90">
        <v>1</v>
      </c>
    </row>
    <row r="118" spans="2:49" ht="15" thickBot="1" x14ac:dyDescent="0.4">
      <c r="B118" s="67" t="s">
        <v>196</v>
      </c>
      <c r="C118" s="68" t="s">
        <v>247</v>
      </c>
      <c r="D118" s="93">
        <f t="shared" si="15"/>
        <v>0</v>
      </c>
      <c r="E118" s="93">
        <f t="shared" si="14"/>
        <v>0</v>
      </c>
      <c r="F118" s="93">
        <f t="shared" si="14"/>
        <v>0</v>
      </c>
      <c r="G118" s="93">
        <f t="shared" si="14"/>
        <v>0</v>
      </c>
      <c r="H118" s="93">
        <f t="shared" si="14"/>
        <v>0</v>
      </c>
      <c r="I118" s="93">
        <f t="shared" si="14"/>
        <v>0</v>
      </c>
      <c r="J118" s="93">
        <f t="shared" si="14"/>
        <v>0</v>
      </c>
      <c r="K118" s="93">
        <f t="shared" si="14"/>
        <v>0</v>
      </c>
      <c r="L118" s="93">
        <f t="shared" si="14"/>
        <v>0</v>
      </c>
      <c r="M118" s="93">
        <f t="shared" si="14"/>
        <v>0</v>
      </c>
      <c r="N118" s="93">
        <f t="shared" si="14"/>
        <v>0</v>
      </c>
      <c r="O118" s="93">
        <f t="shared" si="14"/>
        <v>0</v>
      </c>
      <c r="P118" s="93">
        <f t="shared" si="14"/>
        <v>0</v>
      </c>
      <c r="Q118" s="93">
        <f t="shared" si="14"/>
        <v>0</v>
      </c>
      <c r="R118" s="93">
        <f t="shared" si="14"/>
        <v>0</v>
      </c>
      <c r="S118" s="93">
        <f t="shared" si="14"/>
        <v>0</v>
      </c>
      <c r="T118" s="93">
        <f t="shared" si="14"/>
        <v>0</v>
      </c>
      <c r="U118" s="93">
        <f t="shared" si="14"/>
        <v>0</v>
      </c>
      <c r="V118" s="93">
        <f t="shared" si="14"/>
        <v>0</v>
      </c>
      <c r="AD118" s="92" t="s">
        <v>266</v>
      </c>
      <c r="AE118" s="90">
        <v>8</v>
      </c>
      <c r="AF118" s="90">
        <v>8</v>
      </c>
      <c r="AG118" s="90">
        <v>12</v>
      </c>
      <c r="AH118" s="90">
        <v>9</v>
      </c>
      <c r="AI118" s="90">
        <v>11</v>
      </c>
      <c r="AJ118" s="90">
        <v>12</v>
      </c>
      <c r="AK118" s="90">
        <v>12</v>
      </c>
      <c r="AL118" s="90">
        <v>17</v>
      </c>
      <c r="AM118" s="90">
        <v>17</v>
      </c>
      <c r="AN118" s="90">
        <v>11</v>
      </c>
      <c r="AO118" s="90">
        <v>13</v>
      </c>
      <c r="AP118" s="90">
        <v>9</v>
      </c>
      <c r="AQ118" s="90">
        <v>10</v>
      </c>
      <c r="AR118" s="90">
        <v>11</v>
      </c>
      <c r="AS118" s="90">
        <v>10</v>
      </c>
      <c r="AT118" s="90">
        <v>9</v>
      </c>
      <c r="AU118" s="90">
        <v>10</v>
      </c>
      <c r="AV118" s="90">
        <v>9</v>
      </c>
      <c r="AW118" s="90">
        <v>6</v>
      </c>
    </row>
    <row r="119" spans="2:49" ht="15" thickBot="1" x14ac:dyDescent="0.4">
      <c r="B119" s="67" t="s">
        <v>197</v>
      </c>
      <c r="C119" s="68" t="s">
        <v>248</v>
      </c>
      <c r="D119" s="93">
        <f t="shared" si="15"/>
        <v>0.15</v>
      </c>
      <c r="E119" s="93">
        <f t="shared" si="14"/>
        <v>0.11818181818181819</v>
      </c>
      <c r="F119" s="93">
        <f t="shared" si="14"/>
        <v>0.16153846153846155</v>
      </c>
      <c r="G119" s="93">
        <f t="shared" si="14"/>
        <v>0.11666666666666667</v>
      </c>
      <c r="H119" s="93">
        <f t="shared" si="14"/>
        <v>0.13846153846153847</v>
      </c>
      <c r="I119" s="93">
        <f t="shared" si="14"/>
        <v>7.4999999999999997E-2</v>
      </c>
      <c r="J119" s="93">
        <f t="shared" si="14"/>
        <v>6.6666666666666662E-3</v>
      </c>
      <c r="K119" s="93">
        <f t="shared" si="14"/>
        <v>9.5238095238095233E-2</v>
      </c>
      <c r="L119" s="93">
        <f t="shared" si="14"/>
        <v>0.11363636363636365</v>
      </c>
      <c r="M119" s="93">
        <f t="shared" si="14"/>
        <v>5.333333333333333E-2</v>
      </c>
      <c r="N119" s="93">
        <f t="shared" si="14"/>
        <v>0.15789473684210525</v>
      </c>
      <c r="O119" s="93">
        <f t="shared" si="14"/>
        <v>9.3333333333333338E-2</v>
      </c>
      <c r="P119" s="93">
        <f t="shared" si="14"/>
        <v>5.7142857142857141E-2</v>
      </c>
      <c r="Q119" s="93">
        <f t="shared" si="14"/>
        <v>0.11176470588235295</v>
      </c>
      <c r="R119" s="93">
        <f t="shared" si="14"/>
        <v>6.25E-2</v>
      </c>
      <c r="S119" s="93">
        <f t="shared" si="14"/>
        <v>0</v>
      </c>
      <c r="T119" s="93">
        <f t="shared" si="14"/>
        <v>0</v>
      </c>
      <c r="U119" s="93">
        <f t="shared" si="14"/>
        <v>0.10833333333333332</v>
      </c>
      <c r="V119" s="93">
        <f t="shared" si="14"/>
        <v>0.08</v>
      </c>
      <c r="AD119" s="92" t="s">
        <v>267</v>
      </c>
      <c r="AE119" s="90">
        <v>10</v>
      </c>
      <c r="AF119" s="90">
        <v>11</v>
      </c>
      <c r="AG119" s="90">
        <v>13</v>
      </c>
      <c r="AH119" s="90">
        <v>12</v>
      </c>
      <c r="AI119" s="90">
        <v>13</v>
      </c>
      <c r="AJ119" s="90">
        <v>16</v>
      </c>
      <c r="AK119" s="90">
        <v>15</v>
      </c>
      <c r="AL119" s="90">
        <v>21</v>
      </c>
      <c r="AM119" s="90">
        <v>22</v>
      </c>
      <c r="AN119" s="90">
        <v>15</v>
      </c>
      <c r="AO119" s="90">
        <v>19</v>
      </c>
      <c r="AP119" s="90">
        <v>15</v>
      </c>
      <c r="AQ119" s="90">
        <v>14</v>
      </c>
      <c r="AR119" s="90">
        <v>17</v>
      </c>
      <c r="AS119" s="90">
        <v>16</v>
      </c>
      <c r="AT119" s="90">
        <v>13</v>
      </c>
      <c r="AU119" s="90">
        <v>16</v>
      </c>
      <c r="AV119" s="90">
        <v>12</v>
      </c>
      <c r="AW119" s="90">
        <v>10</v>
      </c>
    </row>
    <row r="120" spans="2:49" ht="15" thickBot="1" x14ac:dyDescent="0.4">
      <c r="B120" s="70" t="s">
        <v>249</v>
      </c>
      <c r="C120" s="71" t="s">
        <v>182</v>
      </c>
      <c r="D120" s="93">
        <f t="shared" si="15"/>
        <v>0</v>
      </c>
      <c r="E120" s="93">
        <f t="shared" si="14"/>
        <v>0</v>
      </c>
      <c r="F120" s="93">
        <f t="shared" si="14"/>
        <v>0</v>
      </c>
      <c r="G120" s="93">
        <f t="shared" si="14"/>
        <v>0</v>
      </c>
      <c r="H120" s="93">
        <f t="shared" si="14"/>
        <v>0</v>
      </c>
      <c r="I120" s="93">
        <f t="shared" si="14"/>
        <v>0</v>
      </c>
      <c r="J120" s="93">
        <f t="shared" si="14"/>
        <v>0</v>
      </c>
      <c r="K120" s="93">
        <f t="shared" si="14"/>
        <v>0</v>
      </c>
      <c r="L120" s="93">
        <f t="shared" si="14"/>
        <v>0</v>
      </c>
      <c r="M120" s="93">
        <f t="shared" si="14"/>
        <v>0</v>
      </c>
      <c r="N120" s="93">
        <f t="shared" si="14"/>
        <v>0</v>
      </c>
      <c r="O120" s="93">
        <f t="shared" si="14"/>
        <v>0</v>
      </c>
      <c r="P120" s="93">
        <f t="shared" si="14"/>
        <v>0</v>
      </c>
      <c r="Q120" s="93">
        <f t="shared" si="14"/>
        <v>0</v>
      </c>
      <c r="R120" s="93">
        <f t="shared" si="14"/>
        <v>0</v>
      </c>
      <c r="S120" s="93">
        <f t="shared" si="14"/>
        <v>0</v>
      </c>
      <c r="T120" s="93">
        <f t="shared" si="14"/>
        <v>0</v>
      </c>
      <c r="U120" s="93">
        <f t="shared" si="14"/>
        <v>0</v>
      </c>
      <c r="V120" s="93">
        <f t="shared" si="14"/>
        <v>0.25624999999999998</v>
      </c>
      <c r="AD120" s="92" t="s">
        <v>182</v>
      </c>
      <c r="AE120" s="90">
        <v>38</v>
      </c>
      <c r="AF120" s="90">
        <v>37</v>
      </c>
      <c r="AG120" s="90">
        <v>55</v>
      </c>
      <c r="AH120" s="90">
        <v>45</v>
      </c>
      <c r="AI120" s="90">
        <v>53</v>
      </c>
      <c r="AJ120" s="90">
        <v>53</v>
      </c>
      <c r="AK120" s="90">
        <v>49</v>
      </c>
      <c r="AL120" s="90">
        <v>58</v>
      </c>
      <c r="AM120" s="90">
        <v>66</v>
      </c>
      <c r="AN120" s="90">
        <v>36</v>
      </c>
      <c r="AO120" s="90">
        <v>56</v>
      </c>
      <c r="AP120" s="90">
        <v>38</v>
      </c>
      <c r="AQ120" s="90">
        <v>29</v>
      </c>
      <c r="AR120" s="90">
        <v>41</v>
      </c>
      <c r="AS120" s="90">
        <v>36</v>
      </c>
      <c r="AT120" s="90">
        <v>24</v>
      </c>
      <c r="AU120" s="90">
        <v>32</v>
      </c>
      <c r="AV120" s="90">
        <v>23</v>
      </c>
      <c r="AW120" s="90">
        <v>16</v>
      </c>
    </row>
    <row r="123" spans="2:49" ht="15.5" x14ac:dyDescent="0.35">
      <c r="C123" s="103" t="s">
        <v>282</v>
      </c>
    </row>
    <row r="125" spans="2:49" ht="15.5" x14ac:dyDescent="0.35">
      <c r="B125" s="102" t="s">
        <v>277</v>
      </c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</row>
    <row r="126" spans="2:49" ht="32" thickBot="1" x14ac:dyDescent="0.4">
      <c r="B126" s="94" t="s">
        <v>188</v>
      </c>
      <c r="C126" s="90"/>
      <c r="D126" s="95" t="s">
        <v>7</v>
      </c>
      <c r="E126" s="96" t="s">
        <v>8</v>
      </c>
      <c r="F126" s="95" t="s">
        <v>9</v>
      </c>
      <c r="G126" s="96" t="s">
        <v>10</v>
      </c>
      <c r="H126" s="96" t="s">
        <v>11</v>
      </c>
      <c r="I126" s="96" t="s">
        <v>12</v>
      </c>
      <c r="J126" s="95" t="s">
        <v>13</v>
      </c>
      <c r="K126" s="95" t="s">
        <v>14</v>
      </c>
      <c r="L126" s="96" t="s">
        <v>15</v>
      </c>
      <c r="M126" s="95" t="s">
        <v>16</v>
      </c>
      <c r="N126" s="96" t="s">
        <v>17</v>
      </c>
      <c r="O126" s="95" t="s">
        <v>18</v>
      </c>
      <c r="P126" s="96" t="s">
        <v>268</v>
      </c>
      <c r="Q126" s="96" t="s">
        <v>269</v>
      </c>
      <c r="R126" s="96" t="s">
        <v>270</v>
      </c>
      <c r="S126" s="96" t="s">
        <v>22</v>
      </c>
      <c r="T126" s="95" t="s">
        <v>23</v>
      </c>
      <c r="U126" s="95">
        <v>7</v>
      </c>
      <c r="V126" s="96">
        <v>8</v>
      </c>
    </row>
    <row r="127" spans="2:49" ht="20.5" thickBot="1" x14ac:dyDescent="0.4">
      <c r="B127" s="97" t="s">
        <v>271</v>
      </c>
      <c r="C127" s="68" t="s">
        <v>242</v>
      </c>
      <c r="D127" s="98">
        <v>41</v>
      </c>
      <c r="E127" s="98">
        <v>28</v>
      </c>
      <c r="F127" s="98">
        <v>18</v>
      </c>
      <c r="G127" s="98">
        <v>19</v>
      </c>
      <c r="H127" s="98">
        <v>6</v>
      </c>
      <c r="I127" s="98">
        <v>16</v>
      </c>
      <c r="J127" s="98">
        <v>12</v>
      </c>
      <c r="K127" s="98">
        <v>6</v>
      </c>
      <c r="L127" s="98">
        <v>24</v>
      </c>
      <c r="M127" s="98">
        <v>16</v>
      </c>
      <c r="N127" s="98">
        <v>26</v>
      </c>
      <c r="O127" s="98">
        <v>27</v>
      </c>
      <c r="P127" s="98">
        <v>21</v>
      </c>
      <c r="Q127" s="98">
        <v>19</v>
      </c>
      <c r="R127" s="98">
        <v>23</v>
      </c>
      <c r="S127" s="98">
        <v>10</v>
      </c>
      <c r="T127" s="98">
        <v>12</v>
      </c>
      <c r="U127" s="98">
        <v>15</v>
      </c>
      <c r="V127" s="98">
        <v>20</v>
      </c>
    </row>
    <row r="128" spans="2:49" ht="15" thickBot="1" x14ac:dyDescent="0.4">
      <c r="B128" s="99" t="s">
        <v>191</v>
      </c>
      <c r="C128" s="68" t="s">
        <v>243</v>
      </c>
      <c r="D128" s="98">
        <v>2</v>
      </c>
      <c r="E128" s="98">
        <v>3</v>
      </c>
      <c r="F128" s="98">
        <v>2</v>
      </c>
      <c r="G128" s="98">
        <v>2</v>
      </c>
      <c r="H128" s="98">
        <v>0</v>
      </c>
      <c r="I128" s="98">
        <v>9</v>
      </c>
      <c r="J128" s="98">
        <v>0</v>
      </c>
      <c r="K128" s="98">
        <v>-4</v>
      </c>
      <c r="L128" s="98">
        <v>1</v>
      </c>
      <c r="M128" s="98">
        <v>3</v>
      </c>
      <c r="N128" s="98">
        <v>6</v>
      </c>
      <c r="O128" s="98">
        <v>4</v>
      </c>
      <c r="P128" s="98">
        <v>4</v>
      </c>
      <c r="Q128" s="98">
        <v>4</v>
      </c>
      <c r="R128" s="98">
        <v>3</v>
      </c>
      <c r="S128" s="98">
        <v>4</v>
      </c>
      <c r="T128" s="98">
        <v>1</v>
      </c>
      <c r="U128" s="98">
        <v>3</v>
      </c>
      <c r="V128" s="98">
        <v>3</v>
      </c>
    </row>
    <row r="129" spans="2:22" ht="15" thickBot="1" x14ac:dyDescent="0.4">
      <c r="B129" s="97" t="s">
        <v>193</v>
      </c>
      <c r="C129" s="68" t="s">
        <v>244</v>
      </c>
      <c r="D129" s="98">
        <v>7</v>
      </c>
      <c r="E129" s="98">
        <v>9</v>
      </c>
      <c r="F129" s="98">
        <v>4</v>
      </c>
      <c r="G129" s="98">
        <v>8</v>
      </c>
      <c r="H129" s="98">
        <v>6</v>
      </c>
      <c r="I129" s="98">
        <v>7</v>
      </c>
      <c r="J129" s="98">
        <v>9</v>
      </c>
      <c r="K129" s="98">
        <v>6</v>
      </c>
      <c r="L129" s="98">
        <v>5</v>
      </c>
      <c r="M129" s="98">
        <v>11</v>
      </c>
      <c r="N129" s="98">
        <v>6</v>
      </c>
      <c r="O129" s="98">
        <v>15</v>
      </c>
      <c r="P129" s="98">
        <v>10</v>
      </c>
      <c r="Q129" s="98">
        <v>7</v>
      </c>
      <c r="R129" s="98">
        <v>13</v>
      </c>
      <c r="S129" s="98">
        <v>10</v>
      </c>
      <c r="T129" s="98">
        <v>10</v>
      </c>
      <c r="U129" s="98">
        <v>11</v>
      </c>
      <c r="V129" s="98">
        <v>14</v>
      </c>
    </row>
    <row r="130" spans="2:22" ht="15" thickBot="1" x14ac:dyDescent="0.4">
      <c r="B130" s="97" t="s">
        <v>194</v>
      </c>
      <c r="C130" s="68" t="s">
        <v>245</v>
      </c>
      <c r="D130" s="98">
        <v>-23</v>
      </c>
      <c r="E130" s="98">
        <v>-13</v>
      </c>
      <c r="F130" s="98">
        <v>-18</v>
      </c>
      <c r="G130" s="98">
        <v>-15</v>
      </c>
      <c r="H130" s="98">
        <v>-19</v>
      </c>
      <c r="I130" s="98">
        <v>-29</v>
      </c>
      <c r="J130" s="98">
        <v>-21</v>
      </c>
      <c r="K130" s="98">
        <v>-25</v>
      </c>
      <c r="L130" s="98">
        <v>-33</v>
      </c>
      <c r="M130" s="98">
        <v>-15</v>
      </c>
      <c r="N130" s="98">
        <v>-29</v>
      </c>
      <c r="O130" s="98">
        <v>-14</v>
      </c>
      <c r="P130" s="98">
        <v>-12</v>
      </c>
      <c r="Q130" s="98">
        <v>-19</v>
      </c>
      <c r="R130" s="98">
        <v>-16</v>
      </c>
      <c r="S130" s="98">
        <v>-14</v>
      </c>
      <c r="T130" s="98">
        <v>-18</v>
      </c>
      <c r="U130" s="98">
        <v>-12</v>
      </c>
      <c r="V130" s="98">
        <v>-14</v>
      </c>
    </row>
    <row r="131" spans="2:22" ht="15" thickBot="1" x14ac:dyDescent="0.4">
      <c r="B131" s="97" t="s">
        <v>195</v>
      </c>
      <c r="C131" s="68" t="s">
        <v>246</v>
      </c>
      <c r="D131" s="98">
        <v>41</v>
      </c>
      <c r="E131" s="98">
        <v>35</v>
      </c>
      <c r="F131" s="98">
        <v>48</v>
      </c>
      <c r="G131" s="98">
        <v>38</v>
      </c>
      <c r="H131" s="98">
        <v>42</v>
      </c>
      <c r="I131" s="98">
        <v>38</v>
      </c>
      <c r="J131" s="98">
        <v>39</v>
      </c>
      <c r="K131" s="98">
        <v>33</v>
      </c>
      <c r="L131" s="98">
        <v>34</v>
      </c>
      <c r="M131" s="98">
        <v>32</v>
      </c>
      <c r="N131" s="98">
        <v>28</v>
      </c>
      <c r="O131" s="98">
        <v>29</v>
      </c>
      <c r="P131" s="98">
        <v>31</v>
      </c>
      <c r="Q131" s="98">
        <v>25</v>
      </c>
      <c r="R131" s="98">
        <v>24</v>
      </c>
      <c r="S131" s="98">
        <v>27</v>
      </c>
      <c r="T131" s="98">
        <v>26</v>
      </c>
      <c r="U131" s="98">
        <v>24</v>
      </c>
      <c r="V131" s="98">
        <v>12</v>
      </c>
    </row>
    <row r="132" spans="2:22" ht="15" thickBot="1" x14ac:dyDescent="0.4">
      <c r="B132" s="97" t="s">
        <v>196</v>
      </c>
      <c r="C132" s="68" t="s">
        <v>247</v>
      </c>
      <c r="D132" s="98">
        <v>-13</v>
      </c>
      <c r="E132" s="98">
        <v>-13</v>
      </c>
      <c r="F132" s="98">
        <v>-4</v>
      </c>
      <c r="G132" s="98">
        <v>0</v>
      </c>
      <c r="H132" s="98">
        <v>-3</v>
      </c>
      <c r="I132" s="98">
        <v>-14</v>
      </c>
      <c r="J132" s="98">
        <v>-5</v>
      </c>
      <c r="K132" s="98">
        <v>-9</v>
      </c>
      <c r="L132" s="98">
        <v>-16</v>
      </c>
      <c r="M132" s="98">
        <v>5</v>
      </c>
      <c r="N132" s="98">
        <v>-7</v>
      </c>
      <c r="O132" s="98">
        <v>10</v>
      </c>
      <c r="P132" s="98">
        <v>1</v>
      </c>
      <c r="Q132" s="98">
        <v>1</v>
      </c>
      <c r="R132" s="98">
        <v>11</v>
      </c>
      <c r="S132" s="98">
        <v>0</v>
      </c>
      <c r="T132" s="98">
        <v>1</v>
      </c>
      <c r="U132" s="98">
        <v>4</v>
      </c>
      <c r="V132" s="98">
        <v>-6</v>
      </c>
    </row>
    <row r="133" spans="2:22" ht="15" thickBot="1" x14ac:dyDescent="0.4">
      <c r="B133" s="97" t="s">
        <v>197</v>
      </c>
      <c r="C133" s="68" t="s">
        <v>248</v>
      </c>
      <c r="D133" s="98">
        <v>3</v>
      </c>
      <c r="E133" s="98">
        <v>5</v>
      </c>
      <c r="F133" s="98">
        <v>12</v>
      </c>
      <c r="G133" s="98">
        <v>4</v>
      </c>
      <c r="H133" s="98">
        <v>5</v>
      </c>
      <c r="I133" s="98">
        <v>5</v>
      </c>
      <c r="J133" s="98">
        <v>3</v>
      </c>
      <c r="K133" s="98">
        <v>-9</v>
      </c>
      <c r="L133" s="98">
        <v>-16</v>
      </c>
      <c r="M133" s="98">
        <v>0</v>
      </c>
      <c r="N133" s="98">
        <v>0</v>
      </c>
      <c r="O133" s="98">
        <v>2</v>
      </c>
      <c r="P133" s="98">
        <v>-1</v>
      </c>
      <c r="Q133" s="98">
        <v>4</v>
      </c>
      <c r="R133" s="98">
        <v>-12</v>
      </c>
      <c r="S133" s="98">
        <v>-1</v>
      </c>
      <c r="T133" s="98">
        <v>2</v>
      </c>
      <c r="U133" s="98">
        <v>-1</v>
      </c>
      <c r="V133" s="98">
        <v>-5</v>
      </c>
    </row>
    <row r="134" spans="2:22" ht="15" thickBot="1" x14ac:dyDescent="0.4">
      <c r="B134" s="97" t="s">
        <v>199</v>
      </c>
      <c r="C134" s="71" t="s">
        <v>182</v>
      </c>
      <c r="D134" s="98">
        <v>-55</v>
      </c>
      <c r="E134" s="98">
        <v>-15</v>
      </c>
      <c r="F134" s="98">
        <v>-18</v>
      </c>
      <c r="G134" s="98">
        <v>-22</v>
      </c>
      <c r="H134" s="98">
        <v>-26</v>
      </c>
      <c r="I134" s="98">
        <v>-16</v>
      </c>
      <c r="J134" s="98">
        <v>-21</v>
      </c>
      <c r="K134" s="98">
        <v>-27</v>
      </c>
      <c r="L134" s="98">
        <v>-28</v>
      </c>
      <c r="M134" s="98">
        <v>-33</v>
      </c>
      <c r="N134" s="98">
        <v>-42</v>
      </c>
      <c r="O134" s="98">
        <v>-37</v>
      </c>
      <c r="P134" s="98">
        <v>-39</v>
      </c>
      <c r="Q134" s="98">
        <v>-51</v>
      </c>
      <c r="R134" s="98">
        <v>-53</v>
      </c>
      <c r="S134" s="98">
        <v>-32</v>
      </c>
      <c r="T134" s="98">
        <v>-54</v>
      </c>
      <c r="U134" s="98">
        <v>-34</v>
      </c>
      <c r="V134" s="98">
        <v>-27</v>
      </c>
    </row>
    <row r="135" spans="2:22" ht="15" thickBot="1" x14ac:dyDescent="0.4">
      <c r="B135" s="97" t="s">
        <v>200</v>
      </c>
      <c r="C135" s="90"/>
      <c r="D135" s="98">
        <v>9</v>
      </c>
      <c r="E135" s="98">
        <v>7</v>
      </c>
      <c r="F135" s="98">
        <v>2</v>
      </c>
      <c r="G135" s="98">
        <v>4</v>
      </c>
      <c r="H135" s="98">
        <v>-1</v>
      </c>
      <c r="I135" s="98">
        <v>-2</v>
      </c>
      <c r="J135" s="98">
        <v>-2</v>
      </c>
      <c r="K135" s="98">
        <v>-7</v>
      </c>
      <c r="L135" s="98">
        <v>-11</v>
      </c>
      <c r="M135" s="98">
        <v>3</v>
      </c>
      <c r="N135" s="98">
        <v>-4</v>
      </c>
      <c r="O135" s="98">
        <v>4</v>
      </c>
      <c r="P135" s="98">
        <v>3</v>
      </c>
      <c r="Q135" s="98">
        <v>-1</v>
      </c>
      <c r="R135" s="98">
        <v>-2</v>
      </c>
      <c r="S135" s="98">
        <v>1</v>
      </c>
      <c r="T135" s="98">
        <v>-1</v>
      </c>
      <c r="U135" s="98">
        <v>3</v>
      </c>
      <c r="V135" s="98">
        <v>-1</v>
      </c>
    </row>
    <row r="138" spans="2:22" x14ac:dyDescent="0.35">
      <c r="C138" s="78" t="s">
        <v>272</v>
      </c>
    </row>
    <row r="139" spans="2:22" x14ac:dyDescent="0.35">
      <c r="C139" t="s">
        <v>273</v>
      </c>
      <c r="D139" s="100">
        <f>+D103</f>
        <v>31</v>
      </c>
      <c r="E139" s="100">
        <f t="shared" ref="E139:V139" si="16">+E103</f>
        <v>28</v>
      </c>
      <c r="F139" s="100">
        <f t="shared" si="16"/>
        <v>25</v>
      </c>
      <c r="G139" s="100">
        <f t="shared" si="16"/>
        <v>26</v>
      </c>
      <c r="H139" s="100">
        <f t="shared" si="16"/>
        <v>23</v>
      </c>
      <c r="I139" s="100">
        <f t="shared" si="16"/>
        <v>16</v>
      </c>
      <c r="J139" s="100">
        <f t="shared" si="16"/>
        <v>5</v>
      </c>
      <c r="K139" s="100">
        <f t="shared" si="16"/>
        <v>8</v>
      </c>
      <c r="L139" s="100">
        <f t="shared" si="16"/>
        <v>16</v>
      </c>
      <c r="M139" s="100">
        <f t="shared" si="16"/>
        <v>5</v>
      </c>
      <c r="N139" s="100">
        <f t="shared" si="16"/>
        <v>8</v>
      </c>
      <c r="O139" s="100">
        <f t="shared" si="16"/>
        <v>7</v>
      </c>
      <c r="P139" s="100">
        <f t="shared" si="16"/>
        <v>5</v>
      </c>
      <c r="Q139" s="100">
        <f t="shared" si="16"/>
        <v>5</v>
      </c>
      <c r="R139" s="100">
        <f t="shared" si="16"/>
        <v>9</v>
      </c>
      <c r="S139" s="100">
        <f t="shared" si="16"/>
        <v>5</v>
      </c>
      <c r="T139" s="100">
        <f t="shared" si="16"/>
        <v>5</v>
      </c>
      <c r="U139" s="100">
        <f t="shared" si="16"/>
        <v>5</v>
      </c>
      <c r="V139" s="100">
        <f t="shared" si="16"/>
        <v>5</v>
      </c>
    </row>
    <row r="140" spans="2:22" x14ac:dyDescent="0.35">
      <c r="C140" t="s">
        <v>276</v>
      </c>
      <c r="D140">
        <f>+D131</f>
        <v>41</v>
      </c>
      <c r="E140">
        <f t="shared" ref="E140:V140" si="17">+E131</f>
        <v>35</v>
      </c>
      <c r="F140">
        <f t="shared" si="17"/>
        <v>48</v>
      </c>
      <c r="G140">
        <f t="shared" si="17"/>
        <v>38</v>
      </c>
      <c r="H140">
        <f t="shared" si="17"/>
        <v>42</v>
      </c>
      <c r="I140">
        <f t="shared" si="17"/>
        <v>38</v>
      </c>
      <c r="J140">
        <f t="shared" si="17"/>
        <v>39</v>
      </c>
      <c r="K140">
        <f t="shared" si="17"/>
        <v>33</v>
      </c>
      <c r="L140">
        <f t="shared" si="17"/>
        <v>34</v>
      </c>
      <c r="M140">
        <f t="shared" si="17"/>
        <v>32</v>
      </c>
      <c r="N140">
        <f t="shared" si="17"/>
        <v>28</v>
      </c>
      <c r="O140">
        <f t="shared" si="17"/>
        <v>29</v>
      </c>
      <c r="P140">
        <f t="shared" si="17"/>
        <v>31</v>
      </c>
      <c r="Q140">
        <f t="shared" si="17"/>
        <v>25</v>
      </c>
      <c r="R140">
        <f t="shared" si="17"/>
        <v>24</v>
      </c>
      <c r="S140">
        <f t="shared" si="17"/>
        <v>27</v>
      </c>
      <c r="T140">
        <f t="shared" si="17"/>
        <v>26</v>
      </c>
      <c r="U140">
        <f t="shared" si="17"/>
        <v>24</v>
      </c>
      <c r="V140">
        <f t="shared" si="17"/>
        <v>12</v>
      </c>
    </row>
    <row r="141" spans="2:22" x14ac:dyDescent="0.35">
      <c r="B141">
        <v>0.15</v>
      </c>
      <c r="C141" t="s">
        <v>280</v>
      </c>
      <c r="D141" s="100">
        <f>MIN(D$139,MAX(D$140*$B141,0))</f>
        <v>6.1499999999999995</v>
      </c>
      <c r="E141" s="100">
        <f t="shared" ref="E141:V145" si="18">MIN(E$139,MAX(E$140*$B141,0))</f>
        <v>5.25</v>
      </c>
      <c r="F141" s="100">
        <f t="shared" si="18"/>
        <v>7.1999999999999993</v>
      </c>
      <c r="G141" s="100">
        <f t="shared" si="18"/>
        <v>5.7</v>
      </c>
      <c r="H141" s="100">
        <f t="shared" si="18"/>
        <v>6.3</v>
      </c>
      <c r="I141" s="100">
        <f t="shared" si="18"/>
        <v>5.7</v>
      </c>
      <c r="J141" s="100">
        <f t="shared" si="18"/>
        <v>5</v>
      </c>
      <c r="K141" s="100">
        <f t="shared" si="18"/>
        <v>4.95</v>
      </c>
      <c r="L141" s="100">
        <f t="shared" si="18"/>
        <v>5.0999999999999996</v>
      </c>
      <c r="M141" s="100">
        <f t="shared" si="18"/>
        <v>4.8</v>
      </c>
      <c r="N141" s="100">
        <f t="shared" si="18"/>
        <v>4.2</v>
      </c>
      <c r="O141" s="100">
        <f t="shared" si="18"/>
        <v>4.3499999999999996</v>
      </c>
      <c r="P141" s="100">
        <f t="shared" si="18"/>
        <v>4.6499999999999995</v>
      </c>
      <c r="Q141" s="100">
        <f t="shared" si="18"/>
        <v>3.75</v>
      </c>
      <c r="R141" s="100">
        <f t="shared" si="18"/>
        <v>3.5999999999999996</v>
      </c>
      <c r="S141" s="100">
        <f t="shared" si="18"/>
        <v>4.05</v>
      </c>
      <c r="T141" s="100">
        <f t="shared" si="18"/>
        <v>3.9</v>
      </c>
      <c r="U141" s="100">
        <f t="shared" si="18"/>
        <v>3.5999999999999996</v>
      </c>
      <c r="V141" s="100">
        <f t="shared" si="18"/>
        <v>1.7999999999999998</v>
      </c>
    </row>
    <row r="142" spans="2:22" x14ac:dyDescent="0.35">
      <c r="B142">
        <v>0.3</v>
      </c>
      <c r="D142" s="100">
        <f t="shared" ref="D142:S145" si="19">MIN(D$139,MAX(D$140*$B142,0))</f>
        <v>12.299999999999999</v>
      </c>
      <c r="E142" s="100">
        <f t="shared" si="19"/>
        <v>10.5</v>
      </c>
      <c r="F142" s="100">
        <f t="shared" si="19"/>
        <v>14.399999999999999</v>
      </c>
      <c r="G142" s="100">
        <f t="shared" si="19"/>
        <v>11.4</v>
      </c>
      <c r="H142" s="100">
        <f t="shared" si="19"/>
        <v>12.6</v>
      </c>
      <c r="I142" s="100">
        <f t="shared" si="19"/>
        <v>11.4</v>
      </c>
      <c r="J142" s="100">
        <f t="shared" si="19"/>
        <v>5</v>
      </c>
      <c r="K142" s="100">
        <f t="shared" si="19"/>
        <v>8</v>
      </c>
      <c r="L142" s="100">
        <f t="shared" si="19"/>
        <v>10.199999999999999</v>
      </c>
      <c r="M142" s="100">
        <f t="shared" si="19"/>
        <v>5</v>
      </c>
      <c r="N142" s="100">
        <f t="shared" si="19"/>
        <v>8</v>
      </c>
      <c r="O142" s="100">
        <f t="shared" si="19"/>
        <v>7</v>
      </c>
      <c r="P142" s="100">
        <f t="shared" si="19"/>
        <v>5</v>
      </c>
      <c r="Q142" s="100">
        <f t="shared" si="19"/>
        <v>5</v>
      </c>
      <c r="R142" s="100">
        <f t="shared" si="19"/>
        <v>7.1999999999999993</v>
      </c>
      <c r="S142" s="100">
        <f t="shared" si="19"/>
        <v>5</v>
      </c>
      <c r="T142" s="100">
        <f t="shared" si="18"/>
        <v>5</v>
      </c>
      <c r="U142" s="100">
        <f t="shared" si="18"/>
        <v>5</v>
      </c>
      <c r="V142" s="100">
        <f t="shared" si="18"/>
        <v>3.5999999999999996</v>
      </c>
    </row>
    <row r="143" spans="2:22" x14ac:dyDescent="0.35">
      <c r="B143">
        <v>0.5</v>
      </c>
      <c r="D143" s="100">
        <f t="shared" si="19"/>
        <v>20.5</v>
      </c>
      <c r="E143" s="100">
        <f t="shared" si="18"/>
        <v>17.5</v>
      </c>
      <c r="F143" s="100">
        <f t="shared" si="18"/>
        <v>24</v>
      </c>
      <c r="G143" s="100">
        <f t="shared" si="18"/>
        <v>19</v>
      </c>
      <c r="H143" s="100">
        <f t="shared" si="18"/>
        <v>21</v>
      </c>
      <c r="I143" s="100">
        <f t="shared" si="18"/>
        <v>16</v>
      </c>
      <c r="J143" s="100">
        <f t="shared" si="18"/>
        <v>5</v>
      </c>
      <c r="K143" s="100">
        <f t="shared" si="18"/>
        <v>8</v>
      </c>
      <c r="L143" s="100">
        <f t="shared" si="18"/>
        <v>16</v>
      </c>
      <c r="M143" s="100">
        <f t="shared" si="18"/>
        <v>5</v>
      </c>
      <c r="N143" s="100">
        <f t="shared" si="18"/>
        <v>8</v>
      </c>
      <c r="O143" s="100">
        <f t="shared" si="18"/>
        <v>7</v>
      </c>
      <c r="P143" s="100">
        <f t="shared" si="18"/>
        <v>5</v>
      </c>
      <c r="Q143" s="100">
        <f t="shared" si="18"/>
        <v>5</v>
      </c>
      <c r="R143" s="100">
        <f t="shared" si="18"/>
        <v>9</v>
      </c>
      <c r="S143" s="100">
        <f t="shared" si="18"/>
        <v>5</v>
      </c>
      <c r="T143" s="100">
        <f t="shared" si="18"/>
        <v>5</v>
      </c>
      <c r="U143" s="100">
        <f t="shared" si="18"/>
        <v>5</v>
      </c>
      <c r="V143" s="100">
        <f t="shared" si="18"/>
        <v>5</v>
      </c>
    </row>
    <row r="144" spans="2:22" x14ac:dyDescent="0.35">
      <c r="B144" s="110">
        <v>0.7</v>
      </c>
      <c r="C144" s="110" t="s">
        <v>312</v>
      </c>
      <c r="D144" s="100">
        <f t="shared" si="19"/>
        <v>28.7</v>
      </c>
      <c r="E144" s="100">
        <f t="shared" si="18"/>
        <v>24.5</v>
      </c>
      <c r="F144" s="100">
        <f t="shared" si="18"/>
        <v>25</v>
      </c>
      <c r="G144" s="100">
        <f t="shared" si="18"/>
        <v>26</v>
      </c>
      <c r="H144" s="100">
        <f t="shared" si="18"/>
        <v>23</v>
      </c>
      <c r="I144" s="100">
        <f t="shared" si="18"/>
        <v>16</v>
      </c>
      <c r="J144" s="100">
        <f t="shared" si="18"/>
        <v>5</v>
      </c>
      <c r="K144" s="100">
        <f t="shared" si="18"/>
        <v>8</v>
      </c>
      <c r="L144" s="100">
        <f t="shared" si="18"/>
        <v>16</v>
      </c>
      <c r="M144" s="100">
        <f t="shared" si="18"/>
        <v>5</v>
      </c>
      <c r="N144" s="100">
        <f t="shared" si="18"/>
        <v>8</v>
      </c>
      <c r="O144" s="100">
        <f t="shared" si="18"/>
        <v>7</v>
      </c>
      <c r="P144" s="100">
        <f t="shared" si="18"/>
        <v>5</v>
      </c>
      <c r="Q144" s="100">
        <f t="shared" si="18"/>
        <v>5</v>
      </c>
      <c r="R144" s="100">
        <f t="shared" si="18"/>
        <v>9</v>
      </c>
      <c r="S144" s="100">
        <f t="shared" si="18"/>
        <v>5</v>
      </c>
      <c r="T144" s="100">
        <f t="shared" si="18"/>
        <v>5</v>
      </c>
      <c r="U144" s="100">
        <f t="shared" si="18"/>
        <v>5</v>
      </c>
      <c r="V144" s="100">
        <f t="shared" si="18"/>
        <v>5</v>
      </c>
    </row>
    <row r="145" spans="2:24" ht="15" thickBot="1" x14ac:dyDescent="0.4">
      <c r="B145">
        <v>1</v>
      </c>
      <c r="D145" s="100">
        <f t="shared" si="19"/>
        <v>31</v>
      </c>
      <c r="E145" s="100">
        <f t="shared" si="18"/>
        <v>28</v>
      </c>
      <c r="F145" s="100">
        <f t="shared" si="18"/>
        <v>25</v>
      </c>
      <c r="G145" s="100">
        <f t="shared" si="18"/>
        <v>26</v>
      </c>
      <c r="H145" s="100">
        <f t="shared" si="18"/>
        <v>23</v>
      </c>
      <c r="I145" s="100">
        <f t="shared" si="18"/>
        <v>16</v>
      </c>
      <c r="J145" s="100">
        <f t="shared" si="18"/>
        <v>5</v>
      </c>
      <c r="K145" s="100">
        <f t="shared" si="18"/>
        <v>8</v>
      </c>
      <c r="L145" s="100">
        <f t="shared" si="18"/>
        <v>16</v>
      </c>
      <c r="M145" s="100">
        <f t="shared" si="18"/>
        <v>5</v>
      </c>
      <c r="N145" s="100">
        <f t="shared" si="18"/>
        <v>8</v>
      </c>
      <c r="O145" s="100">
        <f t="shared" si="18"/>
        <v>7</v>
      </c>
      <c r="P145" s="100">
        <f t="shared" si="18"/>
        <v>5</v>
      </c>
      <c r="Q145" s="100">
        <f t="shared" si="18"/>
        <v>5</v>
      </c>
      <c r="R145" s="100">
        <f t="shared" si="18"/>
        <v>9</v>
      </c>
      <c r="S145" s="100">
        <f t="shared" si="18"/>
        <v>5</v>
      </c>
      <c r="T145" s="100">
        <f t="shared" si="18"/>
        <v>5</v>
      </c>
      <c r="U145" s="100">
        <f t="shared" si="18"/>
        <v>5</v>
      </c>
      <c r="V145" s="100">
        <f t="shared" si="18"/>
        <v>5</v>
      </c>
    </row>
    <row r="146" spans="2:24" x14ac:dyDescent="0.35">
      <c r="D146" s="64" t="s">
        <v>7</v>
      </c>
      <c r="E146" s="64" t="s">
        <v>8</v>
      </c>
      <c r="F146" s="65" t="s">
        <v>9</v>
      </c>
      <c r="G146" s="65" t="s">
        <v>10</v>
      </c>
      <c r="H146" s="65" t="s">
        <v>11</v>
      </c>
      <c r="I146" s="65" t="s">
        <v>12</v>
      </c>
      <c r="J146" s="65" t="s">
        <v>13</v>
      </c>
      <c r="K146" s="65" t="s">
        <v>14</v>
      </c>
      <c r="L146" s="65" t="s">
        <v>15</v>
      </c>
      <c r="M146" s="65" t="s">
        <v>16</v>
      </c>
      <c r="N146" s="65" t="s">
        <v>17</v>
      </c>
      <c r="O146" s="65" t="s">
        <v>18</v>
      </c>
      <c r="P146" s="65" t="s">
        <v>19</v>
      </c>
      <c r="Q146" s="65" t="s">
        <v>20</v>
      </c>
      <c r="R146" s="65" t="s">
        <v>21</v>
      </c>
      <c r="S146" s="65" t="s">
        <v>22</v>
      </c>
      <c r="T146" s="65" t="s">
        <v>23</v>
      </c>
      <c r="U146" s="65">
        <v>7</v>
      </c>
      <c r="V146" s="66">
        <v>8</v>
      </c>
    </row>
    <row r="147" spans="2:24" x14ac:dyDescent="0.35">
      <c r="C147" t="s">
        <v>281</v>
      </c>
      <c r="D147" s="100">
        <f>+AE117</f>
        <v>2</v>
      </c>
      <c r="E147" s="100">
        <f t="shared" ref="E147:V147" si="20">+AF117</f>
        <v>2</v>
      </c>
      <c r="F147" s="100">
        <f t="shared" si="20"/>
        <v>2</v>
      </c>
      <c r="G147" s="100">
        <f t="shared" si="20"/>
        <v>2</v>
      </c>
      <c r="H147" s="100">
        <f t="shared" si="20"/>
        <v>2</v>
      </c>
      <c r="I147" s="100">
        <f t="shared" si="20"/>
        <v>2</v>
      </c>
      <c r="J147" s="100">
        <f t="shared" si="20"/>
        <v>2</v>
      </c>
      <c r="K147" s="100">
        <f t="shared" si="20"/>
        <v>3</v>
      </c>
      <c r="L147" s="100">
        <f t="shared" si="20"/>
        <v>4</v>
      </c>
      <c r="M147" s="100">
        <f t="shared" si="20"/>
        <v>2</v>
      </c>
      <c r="N147" s="100">
        <f t="shared" si="20"/>
        <v>3</v>
      </c>
      <c r="O147" s="100">
        <f t="shared" si="20"/>
        <v>2</v>
      </c>
      <c r="P147" s="100">
        <f t="shared" si="20"/>
        <v>2</v>
      </c>
      <c r="Q147" s="100">
        <f t="shared" si="20"/>
        <v>3</v>
      </c>
      <c r="R147" s="100">
        <f t="shared" si="20"/>
        <v>2</v>
      </c>
      <c r="S147" s="100">
        <f t="shared" si="20"/>
        <v>2</v>
      </c>
      <c r="T147" s="100">
        <f t="shared" si="20"/>
        <v>2</v>
      </c>
      <c r="U147" s="100">
        <f t="shared" si="20"/>
        <v>2</v>
      </c>
      <c r="V147" s="100">
        <f t="shared" si="20"/>
        <v>1</v>
      </c>
    </row>
    <row r="148" spans="2:24" x14ac:dyDescent="0.35">
      <c r="B148">
        <v>0.15</v>
      </c>
      <c r="C148" t="s">
        <v>279</v>
      </c>
      <c r="D148" s="93">
        <f>MAX(0,D$139-D141)/D$147/10</f>
        <v>1.2425000000000002</v>
      </c>
      <c r="E148" s="93">
        <f t="shared" ref="E148:V152" si="21">MAX(0,E$139-E141)/E$147/10</f>
        <v>1.1375</v>
      </c>
      <c r="F148" s="93">
        <f t="shared" si="21"/>
        <v>0.89</v>
      </c>
      <c r="G148" s="93">
        <f t="shared" si="21"/>
        <v>1.0150000000000001</v>
      </c>
      <c r="H148" s="93">
        <f t="shared" si="21"/>
        <v>0.83499999999999996</v>
      </c>
      <c r="I148" s="93">
        <f t="shared" si="21"/>
        <v>0.51500000000000001</v>
      </c>
      <c r="J148" s="93">
        <f t="shared" si="21"/>
        <v>0</v>
      </c>
      <c r="K148" s="93">
        <f t="shared" si="21"/>
        <v>0.10166666666666666</v>
      </c>
      <c r="L148" s="93">
        <f t="shared" si="21"/>
        <v>0.27250000000000002</v>
      </c>
      <c r="M148" s="93">
        <f t="shared" si="21"/>
        <v>1.0000000000000009E-2</v>
      </c>
      <c r="N148" s="93">
        <f t="shared" si="21"/>
        <v>0.12666666666666665</v>
      </c>
      <c r="O148" s="93">
        <f t="shared" si="21"/>
        <v>0.13250000000000001</v>
      </c>
      <c r="P148" s="93">
        <f t="shared" si="21"/>
        <v>1.7500000000000026E-2</v>
      </c>
      <c r="Q148" s="93">
        <f t="shared" si="21"/>
        <v>4.1666666666666671E-2</v>
      </c>
      <c r="R148" s="93">
        <f t="shared" si="21"/>
        <v>0.27</v>
      </c>
      <c r="S148" s="93">
        <f t="shared" si="21"/>
        <v>4.7500000000000007E-2</v>
      </c>
      <c r="T148" s="93">
        <f t="shared" si="21"/>
        <v>5.5000000000000007E-2</v>
      </c>
      <c r="U148" s="93">
        <f t="shared" si="21"/>
        <v>7.0000000000000021E-2</v>
      </c>
      <c r="V148" s="93">
        <f t="shared" si="21"/>
        <v>0.32</v>
      </c>
      <c r="X148" s="101">
        <v>1.5</v>
      </c>
    </row>
    <row r="149" spans="2:24" x14ac:dyDescent="0.35">
      <c r="B149">
        <v>0.3</v>
      </c>
      <c r="D149" s="93">
        <f t="shared" ref="D149:S152" si="22">MAX(0,D$139-D142)/D$147/10</f>
        <v>0.93500000000000016</v>
      </c>
      <c r="E149" s="93">
        <f t="shared" si="22"/>
        <v>0.875</v>
      </c>
      <c r="F149" s="93">
        <f t="shared" si="22"/>
        <v>0.53</v>
      </c>
      <c r="G149" s="93">
        <f t="shared" si="22"/>
        <v>0.73</v>
      </c>
      <c r="H149" s="93">
        <f t="shared" si="22"/>
        <v>0.52</v>
      </c>
      <c r="I149" s="93">
        <f t="shared" si="22"/>
        <v>0.22999999999999998</v>
      </c>
      <c r="J149" s="93">
        <f t="shared" si="22"/>
        <v>0</v>
      </c>
      <c r="K149" s="93">
        <f t="shared" si="22"/>
        <v>0</v>
      </c>
      <c r="L149" s="93">
        <f t="shared" si="22"/>
        <v>0.14500000000000002</v>
      </c>
      <c r="M149" s="93">
        <f t="shared" si="22"/>
        <v>0</v>
      </c>
      <c r="N149" s="93">
        <f t="shared" si="22"/>
        <v>0</v>
      </c>
      <c r="O149" s="93">
        <f t="shared" si="22"/>
        <v>0</v>
      </c>
      <c r="P149" s="93">
        <f t="shared" si="22"/>
        <v>0</v>
      </c>
      <c r="Q149" s="93">
        <f t="shared" si="22"/>
        <v>0</v>
      </c>
      <c r="R149" s="93">
        <f t="shared" si="22"/>
        <v>9.0000000000000038E-2</v>
      </c>
      <c r="S149" s="93">
        <f t="shared" si="22"/>
        <v>0</v>
      </c>
      <c r="T149" s="93">
        <f t="shared" si="21"/>
        <v>0</v>
      </c>
      <c r="U149" s="93">
        <f t="shared" si="21"/>
        <v>0</v>
      </c>
      <c r="V149" s="93">
        <f t="shared" si="21"/>
        <v>0.14000000000000004</v>
      </c>
    </row>
    <row r="150" spans="2:24" x14ac:dyDescent="0.35">
      <c r="B150">
        <v>0.5</v>
      </c>
      <c r="D150" s="93">
        <f t="shared" si="22"/>
        <v>0.52500000000000002</v>
      </c>
      <c r="E150" s="93">
        <f t="shared" si="21"/>
        <v>0.52500000000000002</v>
      </c>
      <c r="F150" s="93">
        <f t="shared" si="21"/>
        <v>0.05</v>
      </c>
      <c r="G150" s="93">
        <f t="shared" si="21"/>
        <v>0.35</v>
      </c>
      <c r="H150" s="93">
        <f t="shared" si="21"/>
        <v>0.1</v>
      </c>
      <c r="I150" s="93">
        <f t="shared" si="21"/>
        <v>0</v>
      </c>
      <c r="J150" s="93">
        <f t="shared" si="21"/>
        <v>0</v>
      </c>
      <c r="K150" s="93">
        <f t="shared" si="21"/>
        <v>0</v>
      </c>
      <c r="L150" s="93">
        <f t="shared" si="21"/>
        <v>0</v>
      </c>
      <c r="M150" s="93">
        <f t="shared" si="21"/>
        <v>0</v>
      </c>
      <c r="N150" s="93">
        <f t="shared" si="21"/>
        <v>0</v>
      </c>
      <c r="O150" s="93">
        <f t="shared" si="21"/>
        <v>0</v>
      </c>
      <c r="P150" s="93">
        <f t="shared" si="21"/>
        <v>0</v>
      </c>
      <c r="Q150" s="93">
        <f t="shared" si="21"/>
        <v>0</v>
      </c>
      <c r="R150" s="93">
        <f t="shared" si="21"/>
        <v>0</v>
      </c>
      <c r="S150" s="93">
        <f t="shared" si="21"/>
        <v>0</v>
      </c>
      <c r="T150" s="93">
        <f t="shared" si="21"/>
        <v>0</v>
      </c>
      <c r="U150" s="93">
        <f t="shared" si="21"/>
        <v>0</v>
      </c>
      <c r="V150" s="93">
        <f t="shared" si="21"/>
        <v>0</v>
      </c>
    </row>
    <row r="151" spans="2:24" x14ac:dyDescent="0.35">
      <c r="B151" s="110">
        <v>0.7</v>
      </c>
      <c r="C151" s="110" t="s">
        <v>312</v>
      </c>
      <c r="D151" s="93">
        <f t="shared" si="22"/>
        <v>0.11500000000000003</v>
      </c>
      <c r="E151" s="93">
        <f t="shared" si="21"/>
        <v>0.17499999999999999</v>
      </c>
      <c r="F151" s="93">
        <f t="shared" si="21"/>
        <v>0</v>
      </c>
      <c r="G151" s="93">
        <f t="shared" si="21"/>
        <v>0</v>
      </c>
      <c r="H151" s="93">
        <f t="shared" si="21"/>
        <v>0</v>
      </c>
      <c r="I151" s="93">
        <f t="shared" si="21"/>
        <v>0</v>
      </c>
      <c r="J151" s="93">
        <f t="shared" si="21"/>
        <v>0</v>
      </c>
      <c r="K151" s="93">
        <f t="shared" si="21"/>
        <v>0</v>
      </c>
      <c r="L151" s="93">
        <f t="shared" si="21"/>
        <v>0</v>
      </c>
      <c r="M151" s="93">
        <f t="shared" si="21"/>
        <v>0</v>
      </c>
      <c r="N151" s="93">
        <f t="shared" si="21"/>
        <v>0</v>
      </c>
      <c r="O151" s="93">
        <f t="shared" si="21"/>
        <v>0</v>
      </c>
      <c r="P151" s="93">
        <f t="shared" si="21"/>
        <v>0</v>
      </c>
      <c r="Q151" s="93">
        <f t="shared" si="21"/>
        <v>0</v>
      </c>
      <c r="R151" s="93">
        <f t="shared" si="21"/>
        <v>0</v>
      </c>
      <c r="S151" s="93">
        <f t="shared" si="21"/>
        <v>0</v>
      </c>
      <c r="T151" s="93">
        <f t="shared" si="21"/>
        <v>0</v>
      </c>
      <c r="U151" s="93">
        <f t="shared" si="21"/>
        <v>0</v>
      </c>
      <c r="V151" s="93">
        <f t="shared" si="21"/>
        <v>0</v>
      </c>
    </row>
    <row r="152" spans="2:24" x14ac:dyDescent="0.35">
      <c r="B152">
        <v>1</v>
      </c>
      <c r="D152" s="93">
        <f t="shared" si="22"/>
        <v>0</v>
      </c>
      <c r="E152" s="93">
        <f t="shared" si="21"/>
        <v>0</v>
      </c>
      <c r="F152" s="93">
        <f t="shared" si="21"/>
        <v>0</v>
      </c>
      <c r="G152" s="93">
        <f t="shared" si="21"/>
        <v>0</v>
      </c>
      <c r="H152" s="93">
        <f t="shared" si="21"/>
        <v>0</v>
      </c>
      <c r="I152" s="93">
        <f t="shared" si="21"/>
        <v>0</v>
      </c>
      <c r="J152" s="93">
        <f t="shared" si="21"/>
        <v>0</v>
      </c>
      <c r="K152" s="93">
        <f t="shared" si="21"/>
        <v>0</v>
      </c>
      <c r="L152" s="93">
        <f t="shared" si="21"/>
        <v>0</v>
      </c>
      <c r="M152" s="93">
        <f t="shared" si="21"/>
        <v>0</v>
      </c>
      <c r="N152" s="93">
        <f t="shared" si="21"/>
        <v>0</v>
      </c>
      <c r="O152" s="93">
        <f t="shared" si="21"/>
        <v>0</v>
      </c>
      <c r="P152" s="93">
        <f t="shared" si="21"/>
        <v>0</v>
      </c>
      <c r="Q152" s="93">
        <f t="shared" si="21"/>
        <v>0</v>
      </c>
      <c r="R152" s="93">
        <f t="shared" si="21"/>
        <v>0</v>
      </c>
      <c r="S152" s="93">
        <f t="shared" si="21"/>
        <v>0</v>
      </c>
      <c r="T152" s="93">
        <f t="shared" si="21"/>
        <v>0</v>
      </c>
      <c r="U152" s="93">
        <f t="shared" si="21"/>
        <v>0</v>
      </c>
      <c r="V152" s="93">
        <f t="shared" si="21"/>
        <v>0</v>
      </c>
    </row>
    <row r="155" spans="2:24" x14ac:dyDescent="0.35">
      <c r="C155" s="78" t="s">
        <v>274</v>
      </c>
    </row>
    <row r="156" spans="2:24" x14ac:dyDescent="0.35">
      <c r="C156" t="s">
        <v>273</v>
      </c>
      <c r="D156" s="100">
        <f t="shared" ref="D156:V156" si="23">+D100</f>
        <v>17</v>
      </c>
      <c r="E156" s="100">
        <f t="shared" si="23"/>
        <v>13</v>
      </c>
      <c r="F156" s="100">
        <f t="shared" si="23"/>
        <v>10</v>
      </c>
      <c r="G156" s="100">
        <f t="shared" si="23"/>
        <v>5</v>
      </c>
      <c r="H156" s="100">
        <f t="shared" si="23"/>
        <v>5</v>
      </c>
      <c r="I156" s="100">
        <f t="shared" si="23"/>
        <v>5</v>
      </c>
      <c r="J156" s="100">
        <f t="shared" si="23"/>
        <v>5</v>
      </c>
      <c r="K156" s="100">
        <f t="shared" si="23"/>
        <v>5</v>
      </c>
      <c r="L156" s="100">
        <f t="shared" si="23"/>
        <v>5</v>
      </c>
      <c r="M156" s="100">
        <f t="shared" si="23"/>
        <v>5</v>
      </c>
      <c r="N156" s="100">
        <f t="shared" si="23"/>
        <v>5</v>
      </c>
      <c r="O156" s="100">
        <f t="shared" si="23"/>
        <v>5</v>
      </c>
      <c r="P156" s="100">
        <f t="shared" si="23"/>
        <v>7</v>
      </c>
      <c r="Q156" s="100">
        <f t="shared" si="23"/>
        <v>16</v>
      </c>
      <c r="R156" s="100">
        <f t="shared" si="23"/>
        <v>20</v>
      </c>
      <c r="S156" s="100">
        <f t="shared" si="23"/>
        <v>15</v>
      </c>
      <c r="T156" s="100">
        <f t="shared" si="23"/>
        <v>21</v>
      </c>
      <c r="U156" s="100">
        <f t="shared" si="23"/>
        <v>20</v>
      </c>
      <c r="V156" s="100">
        <f t="shared" si="23"/>
        <v>43</v>
      </c>
    </row>
    <row r="157" spans="2:24" x14ac:dyDescent="0.35">
      <c r="C157" t="s">
        <v>276</v>
      </c>
      <c r="D157">
        <f t="shared" ref="D157:V157" si="24">+D128</f>
        <v>2</v>
      </c>
      <c r="E157">
        <f t="shared" si="24"/>
        <v>3</v>
      </c>
      <c r="F157">
        <f t="shared" si="24"/>
        <v>2</v>
      </c>
      <c r="G157">
        <f t="shared" si="24"/>
        <v>2</v>
      </c>
      <c r="H157">
        <f t="shared" si="24"/>
        <v>0</v>
      </c>
      <c r="I157">
        <f t="shared" si="24"/>
        <v>9</v>
      </c>
      <c r="J157">
        <f t="shared" si="24"/>
        <v>0</v>
      </c>
      <c r="K157">
        <f t="shared" si="24"/>
        <v>-4</v>
      </c>
      <c r="L157">
        <f t="shared" si="24"/>
        <v>1</v>
      </c>
      <c r="M157">
        <f t="shared" si="24"/>
        <v>3</v>
      </c>
      <c r="N157">
        <f t="shared" si="24"/>
        <v>6</v>
      </c>
      <c r="O157">
        <f t="shared" si="24"/>
        <v>4</v>
      </c>
      <c r="P157">
        <f t="shared" si="24"/>
        <v>4</v>
      </c>
      <c r="Q157">
        <f t="shared" si="24"/>
        <v>4</v>
      </c>
      <c r="R157">
        <f t="shared" si="24"/>
        <v>3</v>
      </c>
      <c r="S157">
        <f t="shared" si="24"/>
        <v>4</v>
      </c>
      <c r="T157">
        <f t="shared" si="24"/>
        <v>1</v>
      </c>
      <c r="U157">
        <f t="shared" si="24"/>
        <v>3</v>
      </c>
      <c r="V157">
        <f t="shared" si="24"/>
        <v>3</v>
      </c>
    </row>
    <row r="158" spans="2:24" x14ac:dyDescent="0.35">
      <c r="B158">
        <v>0.15</v>
      </c>
      <c r="C158" t="s">
        <v>280</v>
      </c>
      <c r="D158" s="100">
        <f>MIN(D$156,MAX(D$157*$B158,0))</f>
        <v>0.3</v>
      </c>
      <c r="E158" s="100">
        <f t="shared" ref="E158:V162" si="25">MIN(E$156,MAX(E$157*$B158,0))</f>
        <v>0.44999999999999996</v>
      </c>
      <c r="F158" s="100">
        <f t="shared" si="25"/>
        <v>0.3</v>
      </c>
      <c r="G158" s="100">
        <f t="shared" si="25"/>
        <v>0.3</v>
      </c>
      <c r="H158" s="100">
        <f t="shared" si="25"/>
        <v>0</v>
      </c>
      <c r="I158" s="100">
        <f t="shared" si="25"/>
        <v>1.3499999999999999</v>
      </c>
      <c r="J158" s="100">
        <f t="shared" si="25"/>
        <v>0</v>
      </c>
      <c r="K158" s="100">
        <f t="shared" si="25"/>
        <v>0</v>
      </c>
      <c r="L158" s="100">
        <f t="shared" si="25"/>
        <v>0.15</v>
      </c>
      <c r="M158" s="100">
        <f t="shared" si="25"/>
        <v>0.44999999999999996</v>
      </c>
      <c r="N158" s="100">
        <f t="shared" si="25"/>
        <v>0.89999999999999991</v>
      </c>
      <c r="O158" s="100">
        <f t="shared" si="25"/>
        <v>0.6</v>
      </c>
      <c r="P158" s="100">
        <f t="shared" si="25"/>
        <v>0.6</v>
      </c>
      <c r="Q158" s="100">
        <f t="shared" si="25"/>
        <v>0.6</v>
      </c>
      <c r="R158" s="100">
        <f t="shared" si="25"/>
        <v>0.44999999999999996</v>
      </c>
      <c r="S158" s="100">
        <f t="shared" si="25"/>
        <v>0.6</v>
      </c>
      <c r="T158" s="100">
        <f t="shared" si="25"/>
        <v>0.15</v>
      </c>
      <c r="U158" s="100">
        <f t="shared" si="25"/>
        <v>0.44999999999999996</v>
      </c>
      <c r="V158" s="100">
        <f t="shared" si="25"/>
        <v>0.44999999999999996</v>
      </c>
    </row>
    <row r="159" spans="2:24" x14ac:dyDescent="0.35">
      <c r="B159">
        <v>0.3</v>
      </c>
      <c r="D159" s="100">
        <f t="shared" ref="D159:S162" si="26">MIN(D$156,MAX(D$157*$B159,0))</f>
        <v>0.6</v>
      </c>
      <c r="E159" s="100">
        <f t="shared" si="26"/>
        <v>0.89999999999999991</v>
      </c>
      <c r="F159" s="100">
        <f t="shared" si="26"/>
        <v>0.6</v>
      </c>
      <c r="G159" s="100">
        <f t="shared" si="26"/>
        <v>0.6</v>
      </c>
      <c r="H159" s="100">
        <f t="shared" si="26"/>
        <v>0</v>
      </c>
      <c r="I159" s="100">
        <f t="shared" si="26"/>
        <v>2.6999999999999997</v>
      </c>
      <c r="J159" s="100">
        <f t="shared" si="26"/>
        <v>0</v>
      </c>
      <c r="K159" s="100">
        <f t="shared" si="26"/>
        <v>0</v>
      </c>
      <c r="L159" s="100">
        <f t="shared" si="26"/>
        <v>0.3</v>
      </c>
      <c r="M159" s="100">
        <f t="shared" si="26"/>
        <v>0.89999999999999991</v>
      </c>
      <c r="N159" s="100">
        <f t="shared" si="26"/>
        <v>1.7999999999999998</v>
      </c>
      <c r="O159" s="100">
        <f t="shared" si="26"/>
        <v>1.2</v>
      </c>
      <c r="P159" s="100">
        <f t="shared" si="26"/>
        <v>1.2</v>
      </c>
      <c r="Q159" s="100">
        <f t="shared" si="26"/>
        <v>1.2</v>
      </c>
      <c r="R159" s="100">
        <f t="shared" si="26"/>
        <v>0.89999999999999991</v>
      </c>
      <c r="S159" s="100">
        <f t="shared" si="26"/>
        <v>1.2</v>
      </c>
      <c r="T159" s="100">
        <f t="shared" si="25"/>
        <v>0.3</v>
      </c>
      <c r="U159" s="100">
        <f t="shared" si="25"/>
        <v>0.89999999999999991</v>
      </c>
      <c r="V159" s="100">
        <f t="shared" si="25"/>
        <v>0.89999999999999991</v>
      </c>
    </row>
    <row r="160" spans="2:24" x14ac:dyDescent="0.35">
      <c r="B160">
        <v>0.5</v>
      </c>
      <c r="D160" s="100">
        <f t="shared" si="26"/>
        <v>1</v>
      </c>
      <c r="E160" s="100">
        <f t="shared" si="25"/>
        <v>1.5</v>
      </c>
      <c r="F160" s="100">
        <f t="shared" si="25"/>
        <v>1</v>
      </c>
      <c r="G160" s="100">
        <f t="shared" si="25"/>
        <v>1</v>
      </c>
      <c r="H160" s="100">
        <f t="shared" si="25"/>
        <v>0</v>
      </c>
      <c r="I160" s="100">
        <f t="shared" si="25"/>
        <v>4.5</v>
      </c>
      <c r="J160" s="100">
        <f t="shared" si="25"/>
        <v>0</v>
      </c>
      <c r="K160" s="100">
        <f t="shared" si="25"/>
        <v>0</v>
      </c>
      <c r="L160" s="100">
        <f t="shared" si="25"/>
        <v>0.5</v>
      </c>
      <c r="M160" s="100">
        <f t="shared" si="25"/>
        <v>1.5</v>
      </c>
      <c r="N160" s="100">
        <f t="shared" si="25"/>
        <v>3</v>
      </c>
      <c r="O160" s="100">
        <f t="shared" si="25"/>
        <v>2</v>
      </c>
      <c r="P160" s="100">
        <f t="shared" si="25"/>
        <v>2</v>
      </c>
      <c r="Q160" s="100">
        <f t="shared" si="25"/>
        <v>2</v>
      </c>
      <c r="R160" s="100">
        <f t="shared" si="25"/>
        <v>1.5</v>
      </c>
      <c r="S160" s="100">
        <f t="shared" si="25"/>
        <v>2</v>
      </c>
      <c r="T160" s="100">
        <f t="shared" si="25"/>
        <v>0.5</v>
      </c>
      <c r="U160" s="100">
        <f t="shared" si="25"/>
        <v>1.5</v>
      </c>
      <c r="V160" s="100">
        <f t="shared" si="25"/>
        <v>1.5</v>
      </c>
    </row>
    <row r="161" spans="2:24" x14ac:dyDescent="0.35">
      <c r="B161" s="110">
        <v>0.7</v>
      </c>
      <c r="C161" s="110" t="s">
        <v>312</v>
      </c>
      <c r="D161" s="100">
        <f t="shared" si="26"/>
        <v>1.4</v>
      </c>
      <c r="E161" s="100">
        <f t="shared" si="25"/>
        <v>2.0999999999999996</v>
      </c>
      <c r="F161" s="100">
        <f t="shared" si="25"/>
        <v>1.4</v>
      </c>
      <c r="G161" s="100">
        <f t="shared" si="25"/>
        <v>1.4</v>
      </c>
      <c r="H161" s="100">
        <f t="shared" si="25"/>
        <v>0</v>
      </c>
      <c r="I161" s="100">
        <f t="shared" si="25"/>
        <v>5</v>
      </c>
      <c r="J161" s="100">
        <f t="shared" si="25"/>
        <v>0</v>
      </c>
      <c r="K161" s="100">
        <f t="shared" si="25"/>
        <v>0</v>
      </c>
      <c r="L161" s="100">
        <f t="shared" si="25"/>
        <v>0.7</v>
      </c>
      <c r="M161" s="100">
        <f t="shared" si="25"/>
        <v>2.0999999999999996</v>
      </c>
      <c r="N161" s="100">
        <f t="shared" si="25"/>
        <v>4.1999999999999993</v>
      </c>
      <c r="O161" s="100">
        <f t="shared" si="25"/>
        <v>2.8</v>
      </c>
      <c r="P161" s="100">
        <f t="shared" si="25"/>
        <v>2.8</v>
      </c>
      <c r="Q161" s="100">
        <f t="shared" si="25"/>
        <v>2.8</v>
      </c>
      <c r="R161" s="100">
        <f t="shared" si="25"/>
        <v>2.0999999999999996</v>
      </c>
      <c r="S161" s="100">
        <f t="shared" si="25"/>
        <v>2.8</v>
      </c>
      <c r="T161" s="100">
        <f t="shared" si="25"/>
        <v>0.7</v>
      </c>
      <c r="U161" s="100">
        <f t="shared" si="25"/>
        <v>2.0999999999999996</v>
      </c>
      <c r="V161" s="100">
        <f t="shared" si="25"/>
        <v>2.0999999999999996</v>
      </c>
    </row>
    <row r="162" spans="2:24" ht="15" thickBot="1" x14ac:dyDescent="0.4">
      <c r="B162">
        <v>1</v>
      </c>
      <c r="D162" s="100">
        <f t="shared" si="26"/>
        <v>2</v>
      </c>
      <c r="E162" s="100">
        <f t="shared" si="25"/>
        <v>3</v>
      </c>
      <c r="F162" s="100">
        <f t="shared" si="25"/>
        <v>2</v>
      </c>
      <c r="G162" s="100">
        <f t="shared" si="25"/>
        <v>2</v>
      </c>
      <c r="H162" s="100">
        <f t="shared" si="25"/>
        <v>0</v>
      </c>
      <c r="I162" s="100">
        <f t="shared" si="25"/>
        <v>5</v>
      </c>
      <c r="J162" s="100">
        <f t="shared" si="25"/>
        <v>0</v>
      </c>
      <c r="K162" s="100">
        <f t="shared" si="25"/>
        <v>0</v>
      </c>
      <c r="L162" s="100">
        <f t="shared" si="25"/>
        <v>1</v>
      </c>
      <c r="M162" s="100">
        <f t="shared" si="25"/>
        <v>3</v>
      </c>
      <c r="N162" s="100">
        <f t="shared" si="25"/>
        <v>5</v>
      </c>
      <c r="O162" s="100">
        <f t="shared" si="25"/>
        <v>4</v>
      </c>
      <c r="P162" s="100">
        <f t="shared" si="25"/>
        <v>4</v>
      </c>
      <c r="Q162" s="100">
        <f t="shared" si="25"/>
        <v>4</v>
      </c>
      <c r="R162" s="100">
        <f t="shared" si="25"/>
        <v>3</v>
      </c>
      <c r="S162" s="100">
        <f t="shared" si="25"/>
        <v>4</v>
      </c>
      <c r="T162" s="100">
        <f t="shared" si="25"/>
        <v>1</v>
      </c>
      <c r="U162" s="100">
        <f t="shared" si="25"/>
        <v>3</v>
      </c>
      <c r="V162" s="100">
        <f t="shared" si="25"/>
        <v>3</v>
      </c>
    </row>
    <row r="163" spans="2:24" x14ac:dyDescent="0.35">
      <c r="D163" s="64" t="s">
        <v>7</v>
      </c>
      <c r="E163" s="64" t="s">
        <v>8</v>
      </c>
      <c r="F163" s="65" t="s">
        <v>9</v>
      </c>
      <c r="G163" s="65" t="s">
        <v>10</v>
      </c>
      <c r="H163" s="65" t="s">
        <v>11</v>
      </c>
      <c r="I163" s="65" t="s">
        <v>12</v>
      </c>
      <c r="J163" s="65" t="s">
        <v>13</v>
      </c>
      <c r="K163" s="65" t="s">
        <v>14</v>
      </c>
      <c r="L163" s="65" t="s">
        <v>15</v>
      </c>
      <c r="M163" s="65" t="s">
        <v>16</v>
      </c>
      <c r="N163" s="65" t="s">
        <v>17</v>
      </c>
      <c r="O163" s="65" t="s">
        <v>18</v>
      </c>
      <c r="P163" s="65" t="s">
        <v>19</v>
      </c>
      <c r="Q163" s="65" t="s">
        <v>20</v>
      </c>
      <c r="R163" s="65" t="s">
        <v>21</v>
      </c>
      <c r="S163" s="65" t="s">
        <v>22</v>
      </c>
      <c r="T163" s="65" t="s">
        <v>23</v>
      </c>
      <c r="U163" s="65">
        <v>7</v>
      </c>
      <c r="V163" s="66">
        <v>8</v>
      </c>
    </row>
    <row r="164" spans="2:24" x14ac:dyDescent="0.35">
      <c r="C164" t="s">
        <v>281</v>
      </c>
      <c r="D164" s="100">
        <f>+AE114</f>
        <v>6</v>
      </c>
      <c r="E164" s="100">
        <f t="shared" ref="E164:V164" si="27">+AF114</f>
        <v>6</v>
      </c>
      <c r="F164" s="100">
        <f t="shared" si="27"/>
        <v>6</v>
      </c>
      <c r="G164" s="100">
        <f t="shared" si="27"/>
        <v>6</v>
      </c>
      <c r="H164" s="100">
        <f t="shared" si="27"/>
        <v>6</v>
      </c>
      <c r="I164" s="100">
        <f t="shared" si="27"/>
        <v>8</v>
      </c>
      <c r="J164" s="100">
        <f t="shared" si="27"/>
        <v>7</v>
      </c>
      <c r="K164" s="100">
        <f t="shared" si="27"/>
        <v>9</v>
      </c>
      <c r="L164" s="100">
        <f t="shared" si="27"/>
        <v>8</v>
      </c>
      <c r="M164" s="100">
        <f t="shared" si="27"/>
        <v>6</v>
      </c>
      <c r="N164" s="100">
        <f t="shared" si="27"/>
        <v>8</v>
      </c>
      <c r="O164" s="100">
        <f t="shared" si="27"/>
        <v>6</v>
      </c>
      <c r="P164" s="100">
        <f t="shared" si="27"/>
        <v>6</v>
      </c>
      <c r="Q164" s="100">
        <f t="shared" si="27"/>
        <v>7</v>
      </c>
      <c r="R164" s="100">
        <f t="shared" si="27"/>
        <v>7</v>
      </c>
      <c r="S164" s="100">
        <f t="shared" si="27"/>
        <v>6</v>
      </c>
      <c r="T164" s="100">
        <f t="shared" si="27"/>
        <v>7</v>
      </c>
      <c r="U164" s="100">
        <f t="shared" si="27"/>
        <v>5</v>
      </c>
      <c r="V164" s="100">
        <f t="shared" si="27"/>
        <v>4</v>
      </c>
    </row>
    <row r="165" spans="2:24" x14ac:dyDescent="0.35">
      <c r="B165">
        <v>0.15</v>
      </c>
      <c r="C165" t="s">
        <v>279</v>
      </c>
      <c r="D165" s="93">
        <f>MAX(0,D$156-D158)/D$164/10</f>
        <v>0.27833333333333332</v>
      </c>
      <c r="E165" s="93">
        <f t="shared" ref="E165:V169" si="28">MAX(0,E$156-E158)/E$164/10</f>
        <v>0.20916666666666667</v>
      </c>
      <c r="F165" s="93">
        <f t="shared" si="28"/>
        <v>0.16166666666666665</v>
      </c>
      <c r="G165" s="93">
        <f t="shared" si="28"/>
        <v>7.8333333333333338E-2</v>
      </c>
      <c r="H165" s="93">
        <f t="shared" si="28"/>
        <v>8.3333333333333343E-2</v>
      </c>
      <c r="I165" s="93">
        <f t="shared" si="28"/>
        <v>4.5625000000000006E-2</v>
      </c>
      <c r="J165" s="93">
        <f t="shared" si="28"/>
        <v>7.1428571428571425E-2</v>
      </c>
      <c r="K165" s="93">
        <f t="shared" si="28"/>
        <v>5.5555555555555559E-2</v>
      </c>
      <c r="L165" s="93">
        <f t="shared" si="28"/>
        <v>6.0624999999999998E-2</v>
      </c>
      <c r="M165" s="93">
        <f t="shared" si="28"/>
        <v>7.5833333333333336E-2</v>
      </c>
      <c r="N165" s="93">
        <f t="shared" si="28"/>
        <v>5.1249999999999997E-2</v>
      </c>
      <c r="O165" s="93">
        <f t="shared" si="28"/>
        <v>7.3333333333333334E-2</v>
      </c>
      <c r="P165" s="93">
        <f t="shared" si="28"/>
        <v>0.10666666666666666</v>
      </c>
      <c r="Q165" s="93">
        <f t="shared" si="28"/>
        <v>0.22000000000000003</v>
      </c>
      <c r="R165" s="93">
        <f t="shared" si="28"/>
        <v>0.2792857142857143</v>
      </c>
      <c r="S165" s="93">
        <f t="shared" si="28"/>
        <v>0.24</v>
      </c>
      <c r="T165" s="93">
        <f t="shared" si="28"/>
        <v>0.29785714285714288</v>
      </c>
      <c r="U165" s="93">
        <f t="shared" si="28"/>
        <v>0.39100000000000001</v>
      </c>
      <c r="V165" s="93">
        <f t="shared" si="28"/>
        <v>1.06375</v>
      </c>
      <c r="X165" s="101">
        <f>+$X$148</f>
        <v>1.5</v>
      </c>
    </row>
    <row r="166" spans="2:24" x14ac:dyDescent="0.35">
      <c r="B166">
        <v>0.3</v>
      </c>
      <c r="D166" s="93">
        <f t="shared" ref="D166:S169" si="29">MAX(0,D$156-D159)/D$164/10</f>
        <v>0.27333333333333332</v>
      </c>
      <c r="E166" s="93">
        <f t="shared" si="29"/>
        <v>0.20166666666666666</v>
      </c>
      <c r="F166" s="93">
        <f t="shared" si="29"/>
        <v>0.15666666666666668</v>
      </c>
      <c r="G166" s="93">
        <f t="shared" si="29"/>
        <v>7.3333333333333334E-2</v>
      </c>
      <c r="H166" s="93">
        <f t="shared" si="29"/>
        <v>8.3333333333333343E-2</v>
      </c>
      <c r="I166" s="93">
        <f t="shared" si="29"/>
        <v>2.8750000000000005E-2</v>
      </c>
      <c r="J166" s="93">
        <f t="shared" si="29"/>
        <v>7.1428571428571425E-2</v>
      </c>
      <c r="K166" s="93">
        <f t="shared" si="29"/>
        <v>5.5555555555555559E-2</v>
      </c>
      <c r="L166" s="93">
        <f t="shared" si="29"/>
        <v>5.8750000000000004E-2</v>
      </c>
      <c r="M166" s="93">
        <f t="shared" si="29"/>
        <v>6.8333333333333329E-2</v>
      </c>
      <c r="N166" s="93">
        <f t="shared" si="29"/>
        <v>0.04</v>
      </c>
      <c r="O166" s="93">
        <f t="shared" si="29"/>
        <v>6.3333333333333325E-2</v>
      </c>
      <c r="P166" s="93">
        <f t="shared" si="29"/>
        <v>9.6666666666666665E-2</v>
      </c>
      <c r="Q166" s="93">
        <f t="shared" si="29"/>
        <v>0.21142857142857144</v>
      </c>
      <c r="R166" s="93">
        <f t="shared" si="29"/>
        <v>0.27285714285714285</v>
      </c>
      <c r="S166" s="93">
        <f t="shared" si="29"/>
        <v>0.23000000000000004</v>
      </c>
      <c r="T166" s="93">
        <f t="shared" si="28"/>
        <v>0.29571428571428571</v>
      </c>
      <c r="U166" s="93">
        <f t="shared" si="28"/>
        <v>0.38200000000000001</v>
      </c>
      <c r="V166" s="93">
        <f t="shared" si="28"/>
        <v>1.0525</v>
      </c>
    </row>
    <row r="167" spans="2:24" x14ac:dyDescent="0.35">
      <c r="B167">
        <v>0.5</v>
      </c>
      <c r="D167" s="93">
        <f t="shared" si="29"/>
        <v>0.26666666666666666</v>
      </c>
      <c r="E167" s="93">
        <f t="shared" si="28"/>
        <v>0.19166666666666668</v>
      </c>
      <c r="F167" s="93">
        <f t="shared" si="28"/>
        <v>0.15</v>
      </c>
      <c r="G167" s="93">
        <f t="shared" si="28"/>
        <v>6.6666666666666666E-2</v>
      </c>
      <c r="H167" s="93">
        <f t="shared" si="28"/>
        <v>8.3333333333333343E-2</v>
      </c>
      <c r="I167" s="93">
        <f t="shared" si="28"/>
        <v>6.2500000000000003E-3</v>
      </c>
      <c r="J167" s="93">
        <f t="shared" si="28"/>
        <v>7.1428571428571425E-2</v>
      </c>
      <c r="K167" s="93">
        <f t="shared" si="28"/>
        <v>5.5555555555555559E-2</v>
      </c>
      <c r="L167" s="93">
        <f t="shared" si="28"/>
        <v>5.6250000000000001E-2</v>
      </c>
      <c r="M167" s="93">
        <f t="shared" si="28"/>
        <v>5.8333333333333334E-2</v>
      </c>
      <c r="N167" s="93">
        <f t="shared" si="28"/>
        <v>2.5000000000000001E-2</v>
      </c>
      <c r="O167" s="93">
        <f t="shared" si="28"/>
        <v>0.05</v>
      </c>
      <c r="P167" s="93">
        <f t="shared" si="28"/>
        <v>8.3333333333333343E-2</v>
      </c>
      <c r="Q167" s="93">
        <f t="shared" si="28"/>
        <v>0.2</v>
      </c>
      <c r="R167" s="93">
        <f t="shared" si="28"/>
        <v>0.26428571428571429</v>
      </c>
      <c r="S167" s="93">
        <f t="shared" si="28"/>
        <v>0.21666666666666665</v>
      </c>
      <c r="T167" s="93">
        <f t="shared" si="28"/>
        <v>0.29285714285714282</v>
      </c>
      <c r="U167" s="93">
        <f t="shared" si="28"/>
        <v>0.37</v>
      </c>
      <c r="V167" s="93">
        <f t="shared" si="28"/>
        <v>1.0375000000000001</v>
      </c>
    </row>
    <row r="168" spans="2:24" x14ac:dyDescent="0.35">
      <c r="B168" s="110">
        <v>0.7</v>
      </c>
      <c r="C168" s="110" t="s">
        <v>312</v>
      </c>
      <c r="D168" s="93">
        <f t="shared" si="29"/>
        <v>0.26</v>
      </c>
      <c r="E168" s="93">
        <f t="shared" si="28"/>
        <v>0.18166666666666667</v>
      </c>
      <c r="F168" s="93">
        <f t="shared" si="28"/>
        <v>0.14333333333333334</v>
      </c>
      <c r="G168" s="93">
        <f t="shared" si="28"/>
        <v>0.06</v>
      </c>
      <c r="H168" s="93">
        <f t="shared" si="28"/>
        <v>8.3333333333333343E-2</v>
      </c>
      <c r="I168" s="93">
        <f t="shared" si="28"/>
        <v>0</v>
      </c>
      <c r="J168" s="93">
        <f t="shared" si="28"/>
        <v>7.1428571428571425E-2</v>
      </c>
      <c r="K168" s="93">
        <f t="shared" si="28"/>
        <v>5.5555555555555559E-2</v>
      </c>
      <c r="L168" s="93">
        <f t="shared" si="28"/>
        <v>5.3749999999999999E-2</v>
      </c>
      <c r="M168" s="93">
        <f t="shared" si="28"/>
        <v>4.8333333333333339E-2</v>
      </c>
      <c r="N168" s="93">
        <f t="shared" si="28"/>
        <v>1.0000000000000009E-2</v>
      </c>
      <c r="O168" s="93">
        <f t="shared" si="28"/>
        <v>3.6666666666666667E-2</v>
      </c>
      <c r="P168" s="93">
        <f t="shared" si="28"/>
        <v>7.0000000000000007E-2</v>
      </c>
      <c r="Q168" s="93">
        <f t="shared" si="28"/>
        <v>0.18857142857142856</v>
      </c>
      <c r="R168" s="93">
        <f t="shared" si="28"/>
        <v>0.25571428571428567</v>
      </c>
      <c r="S168" s="93">
        <f t="shared" si="28"/>
        <v>0.20333333333333331</v>
      </c>
      <c r="T168" s="93">
        <f t="shared" si="28"/>
        <v>0.28999999999999998</v>
      </c>
      <c r="U168" s="93">
        <f t="shared" si="28"/>
        <v>0.35799999999999998</v>
      </c>
      <c r="V168" s="93">
        <f t="shared" si="28"/>
        <v>1.0225</v>
      </c>
    </row>
    <row r="169" spans="2:24" x14ac:dyDescent="0.35">
      <c r="B169">
        <v>1</v>
      </c>
      <c r="D169" s="93">
        <f t="shared" si="29"/>
        <v>0.25</v>
      </c>
      <c r="E169" s="93">
        <f t="shared" si="28"/>
        <v>0.16666666666666669</v>
      </c>
      <c r="F169" s="93">
        <f t="shared" si="28"/>
        <v>0.13333333333333333</v>
      </c>
      <c r="G169" s="93">
        <f t="shared" si="28"/>
        <v>0.05</v>
      </c>
      <c r="H169" s="93">
        <f t="shared" si="28"/>
        <v>8.3333333333333343E-2</v>
      </c>
      <c r="I169" s="93">
        <f t="shared" si="28"/>
        <v>0</v>
      </c>
      <c r="J169" s="93">
        <f t="shared" si="28"/>
        <v>7.1428571428571425E-2</v>
      </c>
      <c r="K169" s="93">
        <f t="shared" si="28"/>
        <v>5.5555555555555559E-2</v>
      </c>
      <c r="L169" s="93">
        <f t="shared" si="28"/>
        <v>0.05</v>
      </c>
      <c r="M169" s="93">
        <f t="shared" si="28"/>
        <v>3.3333333333333333E-2</v>
      </c>
      <c r="N169" s="93">
        <f t="shared" si="28"/>
        <v>0</v>
      </c>
      <c r="O169" s="93">
        <f t="shared" si="28"/>
        <v>1.6666666666666666E-2</v>
      </c>
      <c r="P169" s="93">
        <f t="shared" si="28"/>
        <v>0.05</v>
      </c>
      <c r="Q169" s="93">
        <f t="shared" si="28"/>
        <v>0.17142857142857143</v>
      </c>
      <c r="R169" s="93">
        <f t="shared" si="28"/>
        <v>0.24285714285714283</v>
      </c>
      <c r="S169" s="93">
        <f t="shared" si="28"/>
        <v>0.18333333333333332</v>
      </c>
      <c r="T169" s="93">
        <f t="shared" si="28"/>
        <v>0.2857142857142857</v>
      </c>
      <c r="U169" s="93">
        <f t="shared" si="28"/>
        <v>0.33999999999999997</v>
      </c>
      <c r="V169" s="93">
        <f t="shared" si="28"/>
        <v>1</v>
      </c>
    </row>
    <row r="171" spans="2:24" x14ac:dyDescent="0.35"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</row>
    <row r="172" spans="2:24" x14ac:dyDescent="0.35"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</row>
    <row r="174" spans="2:24" x14ac:dyDescent="0.35">
      <c r="C174" s="78" t="s">
        <v>275</v>
      </c>
    </row>
    <row r="175" spans="2:24" x14ac:dyDescent="0.35">
      <c r="C175" t="s">
        <v>273</v>
      </c>
      <c r="D175" s="100">
        <f t="shared" ref="D175:V175" si="30">+D105</f>
        <v>17</v>
      </c>
      <c r="E175" s="100">
        <f t="shared" si="30"/>
        <v>15</v>
      </c>
      <c r="F175" s="100">
        <f t="shared" si="30"/>
        <v>23</v>
      </c>
      <c r="G175" s="100">
        <f t="shared" si="30"/>
        <v>16</v>
      </c>
      <c r="H175" s="100">
        <f t="shared" si="30"/>
        <v>20</v>
      </c>
      <c r="I175" s="100">
        <f t="shared" si="30"/>
        <v>14</v>
      </c>
      <c r="J175" s="100">
        <f t="shared" si="30"/>
        <v>5</v>
      </c>
      <c r="K175" s="100">
        <f t="shared" si="30"/>
        <v>22</v>
      </c>
      <c r="L175" s="100">
        <f t="shared" si="30"/>
        <v>27</v>
      </c>
      <c r="M175" s="100">
        <f t="shared" si="30"/>
        <v>10</v>
      </c>
      <c r="N175" s="100">
        <f t="shared" si="30"/>
        <v>32</v>
      </c>
      <c r="O175" s="100">
        <f t="shared" si="30"/>
        <v>16</v>
      </c>
      <c r="P175" s="100">
        <f t="shared" si="30"/>
        <v>10</v>
      </c>
      <c r="Q175" s="100">
        <f t="shared" si="30"/>
        <v>21</v>
      </c>
      <c r="R175" s="100">
        <f t="shared" si="30"/>
        <v>12</v>
      </c>
      <c r="S175" s="100">
        <f t="shared" si="30"/>
        <v>5</v>
      </c>
      <c r="T175" s="100">
        <f t="shared" si="30"/>
        <v>5</v>
      </c>
      <c r="U175" s="100">
        <f t="shared" si="30"/>
        <v>15</v>
      </c>
      <c r="V175" s="100">
        <f t="shared" si="30"/>
        <v>10</v>
      </c>
    </row>
    <row r="176" spans="2:24" x14ac:dyDescent="0.35">
      <c r="C176" t="s">
        <v>276</v>
      </c>
      <c r="D176">
        <f t="shared" ref="D176:V176" si="31">+D133</f>
        <v>3</v>
      </c>
      <c r="E176">
        <f t="shared" si="31"/>
        <v>5</v>
      </c>
      <c r="F176">
        <f t="shared" si="31"/>
        <v>12</v>
      </c>
      <c r="G176">
        <f t="shared" si="31"/>
        <v>4</v>
      </c>
      <c r="H176">
        <f t="shared" si="31"/>
        <v>5</v>
      </c>
      <c r="I176">
        <f t="shared" si="31"/>
        <v>5</v>
      </c>
      <c r="J176">
        <f t="shared" si="31"/>
        <v>3</v>
      </c>
      <c r="K176">
        <f t="shared" si="31"/>
        <v>-9</v>
      </c>
      <c r="L176">
        <f t="shared" si="31"/>
        <v>-16</v>
      </c>
      <c r="M176">
        <f t="shared" si="31"/>
        <v>0</v>
      </c>
      <c r="N176">
        <f t="shared" si="31"/>
        <v>0</v>
      </c>
      <c r="O176">
        <f t="shared" si="31"/>
        <v>2</v>
      </c>
      <c r="P176">
        <f t="shared" si="31"/>
        <v>-1</v>
      </c>
      <c r="Q176">
        <f t="shared" si="31"/>
        <v>4</v>
      </c>
      <c r="R176">
        <f t="shared" si="31"/>
        <v>-12</v>
      </c>
      <c r="S176">
        <f t="shared" si="31"/>
        <v>-1</v>
      </c>
      <c r="T176">
        <f t="shared" si="31"/>
        <v>2</v>
      </c>
      <c r="U176">
        <f t="shared" si="31"/>
        <v>-1</v>
      </c>
      <c r="V176">
        <f t="shared" si="31"/>
        <v>-5</v>
      </c>
    </row>
    <row r="177" spans="2:24" x14ac:dyDescent="0.35">
      <c r="B177">
        <v>0.15</v>
      </c>
      <c r="C177" t="s">
        <v>280</v>
      </c>
      <c r="D177" s="100">
        <f>MIN(D$175,MAX(D$176*$B177,0))</f>
        <v>0.44999999999999996</v>
      </c>
      <c r="E177" s="100">
        <f t="shared" ref="E177:V181" si="32">MIN(E$175,MAX(E$176*$B177,0))</f>
        <v>0.75</v>
      </c>
      <c r="F177" s="100">
        <f t="shared" si="32"/>
        <v>1.7999999999999998</v>
      </c>
      <c r="G177" s="100">
        <f t="shared" si="32"/>
        <v>0.6</v>
      </c>
      <c r="H177" s="100">
        <f t="shared" si="32"/>
        <v>0.75</v>
      </c>
      <c r="I177" s="100">
        <f t="shared" si="32"/>
        <v>0.75</v>
      </c>
      <c r="J177" s="100">
        <f t="shared" si="32"/>
        <v>0.44999999999999996</v>
      </c>
      <c r="K177" s="100">
        <f t="shared" si="32"/>
        <v>0</v>
      </c>
      <c r="L177" s="100">
        <f t="shared" si="32"/>
        <v>0</v>
      </c>
      <c r="M177" s="100">
        <f t="shared" si="32"/>
        <v>0</v>
      </c>
      <c r="N177" s="100">
        <f t="shared" si="32"/>
        <v>0</v>
      </c>
      <c r="O177" s="100">
        <f t="shared" si="32"/>
        <v>0.3</v>
      </c>
      <c r="P177" s="100">
        <f t="shared" si="32"/>
        <v>0</v>
      </c>
      <c r="Q177" s="100">
        <f t="shared" si="32"/>
        <v>0.6</v>
      </c>
      <c r="R177" s="100">
        <f t="shared" si="32"/>
        <v>0</v>
      </c>
      <c r="S177" s="100">
        <f t="shared" si="32"/>
        <v>0</v>
      </c>
      <c r="T177" s="100">
        <f t="shared" si="32"/>
        <v>0.3</v>
      </c>
      <c r="U177" s="100">
        <f t="shared" si="32"/>
        <v>0</v>
      </c>
      <c r="V177" s="100">
        <f t="shared" si="32"/>
        <v>0</v>
      </c>
    </row>
    <row r="178" spans="2:24" x14ac:dyDescent="0.35">
      <c r="B178">
        <v>0.3</v>
      </c>
      <c r="D178" s="100">
        <f t="shared" ref="D178:S181" si="33">MIN(D$175,MAX(D$176*$B178,0))</f>
        <v>0.89999999999999991</v>
      </c>
      <c r="E178" s="100">
        <f t="shared" si="33"/>
        <v>1.5</v>
      </c>
      <c r="F178" s="100">
        <f t="shared" si="33"/>
        <v>3.5999999999999996</v>
      </c>
      <c r="G178" s="100">
        <f t="shared" si="33"/>
        <v>1.2</v>
      </c>
      <c r="H178" s="100">
        <f t="shared" si="33"/>
        <v>1.5</v>
      </c>
      <c r="I178" s="100">
        <f t="shared" si="33"/>
        <v>1.5</v>
      </c>
      <c r="J178" s="100">
        <f t="shared" si="33"/>
        <v>0.89999999999999991</v>
      </c>
      <c r="K178" s="100">
        <f t="shared" si="33"/>
        <v>0</v>
      </c>
      <c r="L178" s="100">
        <f t="shared" si="33"/>
        <v>0</v>
      </c>
      <c r="M178" s="100">
        <f t="shared" si="33"/>
        <v>0</v>
      </c>
      <c r="N178" s="100">
        <f t="shared" si="33"/>
        <v>0</v>
      </c>
      <c r="O178" s="100">
        <f t="shared" si="33"/>
        <v>0.6</v>
      </c>
      <c r="P178" s="100">
        <f t="shared" si="33"/>
        <v>0</v>
      </c>
      <c r="Q178" s="100">
        <f t="shared" si="33"/>
        <v>1.2</v>
      </c>
      <c r="R178" s="100">
        <f t="shared" si="33"/>
        <v>0</v>
      </c>
      <c r="S178" s="100">
        <f t="shared" si="33"/>
        <v>0</v>
      </c>
      <c r="T178" s="100">
        <f t="shared" si="32"/>
        <v>0.6</v>
      </c>
      <c r="U178" s="100">
        <f t="shared" si="32"/>
        <v>0</v>
      </c>
      <c r="V178" s="100">
        <f t="shared" si="32"/>
        <v>0</v>
      </c>
    </row>
    <row r="179" spans="2:24" x14ac:dyDescent="0.35">
      <c r="B179">
        <v>0.5</v>
      </c>
      <c r="D179" s="100">
        <f t="shared" si="33"/>
        <v>1.5</v>
      </c>
      <c r="E179" s="100">
        <f t="shared" si="32"/>
        <v>2.5</v>
      </c>
      <c r="F179" s="100">
        <f t="shared" si="32"/>
        <v>6</v>
      </c>
      <c r="G179" s="100">
        <f t="shared" si="32"/>
        <v>2</v>
      </c>
      <c r="H179" s="100">
        <f t="shared" si="32"/>
        <v>2.5</v>
      </c>
      <c r="I179" s="100">
        <f t="shared" si="32"/>
        <v>2.5</v>
      </c>
      <c r="J179" s="100">
        <f t="shared" si="32"/>
        <v>1.5</v>
      </c>
      <c r="K179" s="100">
        <f t="shared" si="32"/>
        <v>0</v>
      </c>
      <c r="L179" s="100">
        <f t="shared" si="32"/>
        <v>0</v>
      </c>
      <c r="M179" s="100">
        <f t="shared" si="32"/>
        <v>0</v>
      </c>
      <c r="N179" s="100">
        <f t="shared" si="32"/>
        <v>0</v>
      </c>
      <c r="O179" s="100">
        <f t="shared" si="32"/>
        <v>1</v>
      </c>
      <c r="P179" s="100">
        <f t="shared" si="32"/>
        <v>0</v>
      </c>
      <c r="Q179" s="100">
        <f t="shared" si="32"/>
        <v>2</v>
      </c>
      <c r="R179" s="100">
        <f t="shared" si="32"/>
        <v>0</v>
      </c>
      <c r="S179" s="100">
        <f t="shared" si="32"/>
        <v>0</v>
      </c>
      <c r="T179" s="100">
        <f t="shared" si="32"/>
        <v>1</v>
      </c>
      <c r="U179" s="100">
        <f t="shared" si="32"/>
        <v>0</v>
      </c>
      <c r="V179" s="100">
        <f t="shared" si="32"/>
        <v>0</v>
      </c>
    </row>
    <row r="180" spans="2:24" x14ac:dyDescent="0.35">
      <c r="B180" s="110">
        <v>0.7</v>
      </c>
      <c r="C180" s="110" t="s">
        <v>312</v>
      </c>
      <c r="D180" s="100">
        <f t="shared" si="33"/>
        <v>2.0999999999999996</v>
      </c>
      <c r="E180" s="100">
        <f t="shared" si="32"/>
        <v>3.5</v>
      </c>
      <c r="F180" s="100">
        <f t="shared" si="32"/>
        <v>8.3999999999999986</v>
      </c>
      <c r="G180" s="100">
        <f t="shared" si="32"/>
        <v>2.8</v>
      </c>
      <c r="H180" s="100">
        <f t="shared" si="32"/>
        <v>3.5</v>
      </c>
      <c r="I180" s="100">
        <f t="shared" si="32"/>
        <v>3.5</v>
      </c>
      <c r="J180" s="100">
        <f t="shared" si="32"/>
        <v>2.0999999999999996</v>
      </c>
      <c r="K180" s="100">
        <f t="shared" si="32"/>
        <v>0</v>
      </c>
      <c r="L180" s="100">
        <f t="shared" si="32"/>
        <v>0</v>
      </c>
      <c r="M180" s="100">
        <f t="shared" si="32"/>
        <v>0</v>
      </c>
      <c r="N180" s="100">
        <f t="shared" si="32"/>
        <v>0</v>
      </c>
      <c r="O180" s="100">
        <f t="shared" si="32"/>
        <v>1.4</v>
      </c>
      <c r="P180" s="100">
        <f t="shared" si="32"/>
        <v>0</v>
      </c>
      <c r="Q180" s="100">
        <f t="shared" si="32"/>
        <v>2.8</v>
      </c>
      <c r="R180" s="100">
        <f t="shared" si="32"/>
        <v>0</v>
      </c>
      <c r="S180" s="100">
        <f t="shared" si="32"/>
        <v>0</v>
      </c>
      <c r="T180" s="100">
        <f t="shared" si="32"/>
        <v>1.4</v>
      </c>
      <c r="U180" s="100">
        <f t="shared" si="32"/>
        <v>0</v>
      </c>
      <c r="V180" s="100">
        <f t="shared" si="32"/>
        <v>0</v>
      </c>
    </row>
    <row r="181" spans="2:24" ht="15" thickBot="1" x14ac:dyDescent="0.4">
      <c r="B181">
        <v>1</v>
      </c>
      <c r="D181" s="100">
        <f t="shared" si="33"/>
        <v>3</v>
      </c>
      <c r="E181" s="100">
        <f t="shared" si="32"/>
        <v>5</v>
      </c>
      <c r="F181" s="100">
        <f t="shared" si="32"/>
        <v>12</v>
      </c>
      <c r="G181" s="100">
        <f t="shared" si="32"/>
        <v>4</v>
      </c>
      <c r="H181" s="100">
        <f t="shared" si="32"/>
        <v>5</v>
      </c>
      <c r="I181" s="100">
        <f t="shared" si="32"/>
        <v>5</v>
      </c>
      <c r="J181" s="100">
        <f t="shared" si="32"/>
        <v>3</v>
      </c>
      <c r="K181" s="100">
        <f t="shared" si="32"/>
        <v>0</v>
      </c>
      <c r="L181" s="100">
        <f t="shared" si="32"/>
        <v>0</v>
      </c>
      <c r="M181" s="100">
        <f t="shared" si="32"/>
        <v>0</v>
      </c>
      <c r="N181" s="100">
        <f t="shared" si="32"/>
        <v>0</v>
      </c>
      <c r="O181" s="100">
        <f t="shared" si="32"/>
        <v>2</v>
      </c>
      <c r="P181" s="100">
        <f t="shared" si="32"/>
        <v>0</v>
      </c>
      <c r="Q181" s="100">
        <f t="shared" si="32"/>
        <v>4</v>
      </c>
      <c r="R181" s="100">
        <f t="shared" si="32"/>
        <v>0</v>
      </c>
      <c r="S181" s="100">
        <f t="shared" si="32"/>
        <v>0</v>
      </c>
      <c r="T181" s="100">
        <f t="shared" si="32"/>
        <v>2</v>
      </c>
      <c r="U181" s="100">
        <f t="shared" si="32"/>
        <v>0</v>
      </c>
      <c r="V181" s="100">
        <f t="shared" si="32"/>
        <v>0</v>
      </c>
    </row>
    <row r="182" spans="2:24" x14ac:dyDescent="0.35">
      <c r="D182" s="64" t="s">
        <v>7</v>
      </c>
      <c r="E182" s="64" t="s">
        <v>8</v>
      </c>
      <c r="F182" s="65" t="s">
        <v>9</v>
      </c>
      <c r="G182" s="65" t="s">
        <v>10</v>
      </c>
      <c r="H182" s="65" t="s">
        <v>11</v>
      </c>
      <c r="I182" s="65" t="s">
        <v>12</v>
      </c>
      <c r="J182" s="65" t="s">
        <v>13</v>
      </c>
      <c r="K182" s="65" t="s">
        <v>14</v>
      </c>
      <c r="L182" s="65" t="s">
        <v>15</v>
      </c>
      <c r="M182" s="65" t="s">
        <v>16</v>
      </c>
      <c r="N182" s="65" t="s">
        <v>17</v>
      </c>
      <c r="O182" s="65" t="s">
        <v>18</v>
      </c>
      <c r="P182" s="65" t="s">
        <v>19</v>
      </c>
      <c r="Q182" s="65" t="s">
        <v>20</v>
      </c>
      <c r="R182" s="65" t="s">
        <v>21</v>
      </c>
      <c r="S182" s="65" t="s">
        <v>22</v>
      </c>
      <c r="T182" s="65" t="s">
        <v>23</v>
      </c>
      <c r="U182" s="65">
        <v>7</v>
      </c>
      <c r="V182" s="66">
        <v>8</v>
      </c>
    </row>
    <row r="183" spans="2:24" x14ac:dyDescent="0.35">
      <c r="C183" t="s">
        <v>281</v>
      </c>
      <c r="D183" s="100">
        <f>+AE119</f>
        <v>10</v>
      </c>
      <c r="E183" s="100">
        <f t="shared" ref="E183:V183" si="34">+AF119</f>
        <v>11</v>
      </c>
      <c r="F183" s="100">
        <f t="shared" si="34"/>
        <v>13</v>
      </c>
      <c r="G183" s="100">
        <f t="shared" si="34"/>
        <v>12</v>
      </c>
      <c r="H183" s="100">
        <f t="shared" si="34"/>
        <v>13</v>
      </c>
      <c r="I183" s="100">
        <f t="shared" si="34"/>
        <v>16</v>
      </c>
      <c r="J183" s="100">
        <f t="shared" si="34"/>
        <v>15</v>
      </c>
      <c r="K183" s="100">
        <f t="shared" si="34"/>
        <v>21</v>
      </c>
      <c r="L183" s="100">
        <f t="shared" si="34"/>
        <v>22</v>
      </c>
      <c r="M183" s="100">
        <f t="shared" si="34"/>
        <v>15</v>
      </c>
      <c r="N183" s="100">
        <f t="shared" si="34"/>
        <v>19</v>
      </c>
      <c r="O183" s="100">
        <f t="shared" si="34"/>
        <v>15</v>
      </c>
      <c r="P183" s="100">
        <f t="shared" si="34"/>
        <v>14</v>
      </c>
      <c r="Q183" s="100">
        <f t="shared" si="34"/>
        <v>17</v>
      </c>
      <c r="R183" s="100">
        <f t="shared" si="34"/>
        <v>16</v>
      </c>
      <c r="S183" s="100">
        <f t="shared" si="34"/>
        <v>13</v>
      </c>
      <c r="T183" s="100">
        <f t="shared" si="34"/>
        <v>16</v>
      </c>
      <c r="U183" s="100">
        <f t="shared" si="34"/>
        <v>12</v>
      </c>
      <c r="V183" s="100">
        <f t="shared" si="34"/>
        <v>10</v>
      </c>
    </row>
    <row r="184" spans="2:24" x14ac:dyDescent="0.35">
      <c r="B184">
        <v>0.15</v>
      </c>
      <c r="C184" t="s">
        <v>279</v>
      </c>
      <c r="D184" s="93">
        <f>MAX(0,D$175-D177)/D$183/10</f>
        <v>0.16550000000000001</v>
      </c>
      <c r="E184" s="93">
        <f t="shared" ref="E184:V188" si="35">MAX(0,E$175-E177)/E$183/10</f>
        <v>0.12954545454545455</v>
      </c>
      <c r="F184" s="93">
        <f t="shared" si="35"/>
        <v>0.16307692307692306</v>
      </c>
      <c r="G184" s="93">
        <f t="shared" si="35"/>
        <v>0.12833333333333335</v>
      </c>
      <c r="H184" s="93">
        <f t="shared" si="35"/>
        <v>0.14807692307692308</v>
      </c>
      <c r="I184" s="93">
        <f t="shared" si="35"/>
        <v>8.2812499999999997E-2</v>
      </c>
      <c r="J184" s="93">
        <f t="shared" si="35"/>
        <v>3.0333333333333334E-2</v>
      </c>
      <c r="K184" s="93">
        <f t="shared" si="35"/>
        <v>0.10476190476190476</v>
      </c>
      <c r="L184" s="93">
        <f t="shared" si="35"/>
        <v>0.12272727272727273</v>
      </c>
      <c r="M184" s="93">
        <f t="shared" si="35"/>
        <v>6.6666666666666666E-2</v>
      </c>
      <c r="N184" s="93">
        <f t="shared" si="35"/>
        <v>0.16842105263157894</v>
      </c>
      <c r="O184" s="93">
        <f t="shared" si="35"/>
        <v>0.10466666666666666</v>
      </c>
      <c r="P184" s="93">
        <f t="shared" si="35"/>
        <v>7.1428571428571425E-2</v>
      </c>
      <c r="Q184" s="93">
        <f t="shared" si="35"/>
        <v>0.12</v>
      </c>
      <c r="R184" s="93">
        <f t="shared" si="35"/>
        <v>7.4999999999999997E-2</v>
      </c>
      <c r="S184" s="93">
        <f t="shared" si="35"/>
        <v>3.8461538461538464E-2</v>
      </c>
      <c r="T184" s="93">
        <f t="shared" si="35"/>
        <v>2.9375000000000002E-2</v>
      </c>
      <c r="U184" s="93">
        <f t="shared" si="35"/>
        <v>0.125</v>
      </c>
      <c r="V184" s="93">
        <f t="shared" si="35"/>
        <v>0.1</v>
      </c>
      <c r="X184" s="101">
        <f>+X165</f>
        <v>1.5</v>
      </c>
    </row>
    <row r="185" spans="2:24" x14ac:dyDescent="0.35">
      <c r="B185">
        <v>0.3</v>
      </c>
      <c r="D185" s="93">
        <f t="shared" ref="D185:S188" si="36">MAX(0,D$175-D178)/D$183/10</f>
        <v>0.161</v>
      </c>
      <c r="E185" s="93">
        <f t="shared" si="36"/>
        <v>0.12272727272727273</v>
      </c>
      <c r="F185" s="93">
        <f t="shared" si="36"/>
        <v>0.14923076923076922</v>
      </c>
      <c r="G185" s="93">
        <f t="shared" si="36"/>
        <v>0.12333333333333334</v>
      </c>
      <c r="H185" s="93">
        <f t="shared" si="36"/>
        <v>0.1423076923076923</v>
      </c>
      <c r="I185" s="93">
        <f t="shared" si="36"/>
        <v>7.8125E-2</v>
      </c>
      <c r="J185" s="93">
        <f t="shared" si="36"/>
        <v>2.7333333333333331E-2</v>
      </c>
      <c r="K185" s="93">
        <f t="shared" si="36"/>
        <v>0.10476190476190476</v>
      </c>
      <c r="L185" s="93">
        <f t="shared" si="36"/>
        <v>0.12272727272727273</v>
      </c>
      <c r="M185" s="93">
        <f t="shared" si="36"/>
        <v>6.6666666666666666E-2</v>
      </c>
      <c r="N185" s="93">
        <f t="shared" si="36"/>
        <v>0.16842105263157894</v>
      </c>
      <c r="O185" s="93">
        <f t="shared" si="36"/>
        <v>0.10266666666666666</v>
      </c>
      <c r="P185" s="93">
        <f t="shared" si="36"/>
        <v>7.1428571428571425E-2</v>
      </c>
      <c r="Q185" s="93">
        <f t="shared" si="36"/>
        <v>0.11647058823529413</v>
      </c>
      <c r="R185" s="93">
        <f t="shared" si="36"/>
        <v>7.4999999999999997E-2</v>
      </c>
      <c r="S185" s="93">
        <f t="shared" si="36"/>
        <v>3.8461538461538464E-2</v>
      </c>
      <c r="T185" s="93">
        <f t="shared" si="35"/>
        <v>2.7500000000000004E-2</v>
      </c>
      <c r="U185" s="93">
        <f t="shared" si="35"/>
        <v>0.125</v>
      </c>
      <c r="V185" s="93">
        <f t="shared" si="35"/>
        <v>0.1</v>
      </c>
    </row>
    <row r="186" spans="2:24" x14ac:dyDescent="0.35">
      <c r="B186">
        <v>0.5</v>
      </c>
      <c r="D186" s="93">
        <f t="shared" si="36"/>
        <v>0.155</v>
      </c>
      <c r="E186" s="93">
        <f t="shared" si="35"/>
        <v>0.11363636363636365</v>
      </c>
      <c r="F186" s="93">
        <f t="shared" si="35"/>
        <v>0.13076923076923078</v>
      </c>
      <c r="G186" s="93">
        <f t="shared" si="35"/>
        <v>0.11666666666666667</v>
      </c>
      <c r="H186" s="93">
        <f t="shared" si="35"/>
        <v>0.13461538461538464</v>
      </c>
      <c r="I186" s="93">
        <f t="shared" si="35"/>
        <v>7.1874999999999994E-2</v>
      </c>
      <c r="J186" s="93">
        <f t="shared" si="35"/>
        <v>2.3333333333333334E-2</v>
      </c>
      <c r="K186" s="93">
        <f t="shared" si="35"/>
        <v>0.10476190476190476</v>
      </c>
      <c r="L186" s="93">
        <f t="shared" si="35"/>
        <v>0.12272727272727273</v>
      </c>
      <c r="M186" s="93">
        <f t="shared" si="35"/>
        <v>6.6666666666666666E-2</v>
      </c>
      <c r="N186" s="93">
        <f t="shared" si="35"/>
        <v>0.16842105263157894</v>
      </c>
      <c r="O186" s="93">
        <f t="shared" si="35"/>
        <v>0.1</v>
      </c>
      <c r="P186" s="93">
        <f t="shared" si="35"/>
        <v>7.1428571428571425E-2</v>
      </c>
      <c r="Q186" s="93">
        <f t="shared" si="35"/>
        <v>0.11176470588235295</v>
      </c>
      <c r="R186" s="93">
        <f t="shared" si="35"/>
        <v>7.4999999999999997E-2</v>
      </c>
      <c r="S186" s="93">
        <f t="shared" si="35"/>
        <v>3.8461538461538464E-2</v>
      </c>
      <c r="T186" s="93">
        <f t="shared" si="35"/>
        <v>2.5000000000000001E-2</v>
      </c>
      <c r="U186" s="93">
        <f t="shared" si="35"/>
        <v>0.125</v>
      </c>
      <c r="V186" s="93">
        <f t="shared" si="35"/>
        <v>0.1</v>
      </c>
    </row>
    <row r="187" spans="2:24" x14ac:dyDescent="0.35">
      <c r="B187" s="110">
        <v>0.7</v>
      </c>
      <c r="C187" s="110" t="s">
        <v>312</v>
      </c>
      <c r="D187" s="93">
        <f t="shared" si="36"/>
        <v>0.14899999999999999</v>
      </c>
      <c r="E187" s="93">
        <f t="shared" si="35"/>
        <v>0.10454545454545454</v>
      </c>
      <c r="F187" s="93">
        <f t="shared" si="35"/>
        <v>0.1123076923076923</v>
      </c>
      <c r="G187" s="93">
        <f t="shared" si="35"/>
        <v>0.10999999999999999</v>
      </c>
      <c r="H187" s="93">
        <f t="shared" si="35"/>
        <v>0.12692307692307692</v>
      </c>
      <c r="I187" s="93">
        <f t="shared" si="35"/>
        <v>6.5625000000000003E-2</v>
      </c>
      <c r="J187" s="93">
        <f t="shared" si="35"/>
        <v>1.9333333333333334E-2</v>
      </c>
      <c r="K187" s="93">
        <f t="shared" si="35"/>
        <v>0.10476190476190476</v>
      </c>
      <c r="L187" s="93">
        <f t="shared" si="35"/>
        <v>0.12272727272727273</v>
      </c>
      <c r="M187" s="93">
        <f t="shared" si="35"/>
        <v>6.6666666666666666E-2</v>
      </c>
      <c r="N187" s="93">
        <f t="shared" si="35"/>
        <v>0.16842105263157894</v>
      </c>
      <c r="O187" s="93">
        <f t="shared" si="35"/>
        <v>9.7333333333333327E-2</v>
      </c>
      <c r="P187" s="93">
        <f t="shared" si="35"/>
        <v>7.1428571428571425E-2</v>
      </c>
      <c r="Q187" s="93">
        <f t="shared" si="35"/>
        <v>0.10705882352941176</v>
      </c>
      <c r="R187" s="93">
        <f t="shared" si="35"/>
        <v>7.4999999999999997E-2</v>
      </c>
      <c r="S187" s="93">
        <f t="shared" si="35"/>
        <v>3.8461538461538464E-2</v>
      </c>
      <c r="T187" s="93">
        <f t="shared" si="35"/>
        <v>2.2499999999999999E-2</v>
      </c>
      <c r="U187" s="93">
        <f t="shared" si="35"/>
        <v>0.125</v>
      </c>
      <c r="V187" s="93">
        <f t="shared" si="35"/>
        <v>0.1</v>
      </c>
    </row>
    <row r="188" spans="2:24" x14ac:dyDescent="0.35">
      <c r="B188">
        <v>1</v>
      </c>
      <c r="D188" s="93">
        <f t="shared" si="36"/>
        <v>0.13999999999999999</v>
      </c>
      <c r="E188" s="93">
        <f t="shared" si="35"/>
        <v>9.0909090909090912E-2</v>
      </c>
      <c r="F188" s="93">
        <f t="shared" si="35"/>
        <v>8.461538461538462E-2</v>
      </c>
      <c r="G188" s="93">
        <f t="shared" si="35"/>
        <v>0.1</v>
      </c>
      <c r="H188" s="93">
        <f t="shared" si="35"/>
        <v>0.11538461538461538</v>
      </c>
      <c r="I188" s="93">
        <f t="shared" si="35"/>
        <v>5.6250000000000001E-2</v>
      </c>
      <c r="J188" s="93">
        <f t="shared" si="35"/>
        <v>1.3333333333333332E-2</v>
      </c>
      <c r="K188" s="93">
        <f t="shared" si="35"/>
        <v>0.10476190476190476</v>
      </c>
      <c r="L188" s="93">
        <f t="shared" si="35"/>
        <v>0.12272727272727273</v>
      </c>
      <c r="M188" s="93">
        <f t="shared" si="35"/>
        <v>6.6666666666666666E-2</v>
      </c>
      <c r="N188" s="93">
        <f t="shared" si="35"/>
        <v>0.16842105263157894</v>
      </c>
      <c r="O188" s="93">
        <f t="shared" si="35"/>
        <v>9.3333333333333338E-2</v>
      </c>
      <c r="P188" s="93">
        <f t="shared" si="35"/>
        <v>7.1428571428571425E-2</v>
      </c>
      <c r="Q188" s="93">
        <f t="shared" si="35"/>
        <v>0.1</v>
      </c>
      <c r="R188" s="93">
        <f t="shared" si="35"/>
        <v>7.4999999999999997E-2</v>
      </c>
      <c r="S188" s="93">
        <f t="shared" si="35"/>
        <v>3.8461538461538464E-2</v>
      </c>
      <c r="T188" s="93">
        <f t="shared" si="35"/>
        <v>1.8749999999999999E-2</v>
      </c>
      <c r="U188" s="93">
        <f t="shared" si="35"/>
        <v>0.125</v>
      </c>
      <c r="V188" s="93">
        <f t="shared" si="35"/>
        <v>0.1</v>
      </c>
    </row>
  </sheetData>
  <mergeCells count="2">
    <mergeCell ref="C69:C70"/>
    <mergeCell ref="D69:V69"/>
  </mergeCells>
  <conditionalFormatting sqref="D85:V93">
    <cfRule type="cellIs" dxfId="27" priority="1" operator="lessThanOrEqual">
      <formula>0</formula>
    </cfRule>
  </conditionalFormatting>
  <conditionalFormatting sqref="D99:V107">
    <cfRule type="cellIs" dxfId="26" priority="14" operator="equal">
      <formula>5</formula>
    </cfRule>
  </conditionalFormatting>
  <conditionalFormatting sqref="D113:V120">
    <cfRule type="cellIs" dxfId="25" priority="13" operator="equal">
      <formula>0</formula>
    </cfRule>
  </conditionalFormatting>
  <conditionalFormatting sqref="D147:V147 D153:V153">
    <cfRule type="cellIs" dxfId="24" priority="11" operator="equal">
      <formula>FALSE</formula>
    </cfRule>
  </conditionalFormatting>
  <conditionalFormatting sqref="D148:V152">
    <cfRule type="cellIs" dxfId="23" priority="10" operator="equal">
      <formula>0</formula>
    </cfRule>
  </conditionalFormatting>
  <conditionalFormatting sqref="D164:V164 D170:V170">
    <cfRule type="cellIs" dxfId="22" priority="8" operator="equal">
      <formula>FALSE</formula>
    </cfRule>
  </conditionalFormatting>
  <conditionalFormatting sqref="D165:V169">
    <cfRule type="cellIs" dxfId="21" priority="7" operator="equal">
      <formula>0</formula>
    </cfRule>
  </conditionalFormatting>
  <conditionalFormatting sqref="D183:V183">
    <cfRule type="cellIs" dxfId="20" priority="5" operator="equal">
      <formula>FALSE</formula>
    </cfRule>
  </conditionalFormatting>
  <conditionalFormatting sqref="D184:V188">
    <cfRule type="cellIs" dxfId="19" priority="4" operator="equal">
      <formula>0</formula>
    </cfRule>
  </conditionalFormatting>
  <conditionalFormatting sqref="D113:X120">
    <cfRule type="colorScale" priority="12">
      <colorScale>
        <cfvo type="min"/>
        <cfvo type="max"/>
        <color rgb="FFFCFCFF"/>
        <color rgb="FFF8696B"/>
      </colorScale>
    </cfRule>
  </conditionalFormatting>
  <conditionalFormatting sqref="D148:X152">
    <cfRule type="colorScale" priority="9">
      <colorScale>
        <cfvo type="min"/>
        <cfvo type="max"/>
        <color rgb="FFFCFCFF"/>
        <color rgb="FFF8696B"/>
      </colorScale>
    </cfRule>
  </conditionalFormatting>
  <conditionalFormatting sqref="D165:X169">
    <cfRule type="colorScale" priority="6">
      <colorScale>
        <cfvo type="min"/>
        <cfvo type="max"/>
        <color rgb="FFFCFCFF"/>
        <color rgb="FFF8696B"/>
      </colorScale>
    </cfRule>
  </conditionalFormatting>
  <conditionalFormatting sqref="D184:X188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5F80-D6A6-4659-B557-6C835B3E5150}">
  <dimension ref="A28:AW188"/>
  <sheetViews>
    <sheetView topLeftCell="A20" zoomScale="90" zoomScaleNormal="90" workbookViewId="0">
      <selection activeCell="E36" sqref="E36"/>
    </sheetView>
  </sheetViews>
  <sheetFormatPr defaultRowHeight="14.5" x14ac:dyDescent="0.35"/>
  <cols>
    <col min="3" max="3" width="29.1796875" customWidth="1"/>
    <col min="12" max="12" width="7.26953125" customWidth="1"/>
    <col min="13" max="13" width="12.453125" customWidth="1"/>
    <col min="14" max="22" width="7" customWidth="1"/>
    <col min="23" max="25" width="5.1796875" customWidth="1"/>
    <col min="31" max="49" width="3.81640625" customWidth="1"/>
  </cols>
  <sheetData>
    <row r="28" spans="1:13" ht="16.5" x14ac:dyDescent="0.35">
      <c r="C28" s="111" t="s">
        <v>316</v>
      </c>
      <c r="D28" s="111"/>
      <c r="E28" s="111"/>
      <c r="F28" s="111"/>
      <c r="G28" s="111"/>
      <c r="H28" s="111"/>
    </row>
    <row r="29" spans="1:13" x14ac:dyDescent="0.35">
      <c r="G29" s="110" t="s">
        <v>353</v>
      </c>
      <c r="H29" s="110"/>
      <c r="I29" s="110"/>
      <c r="J29" s="110"/>
      <c r="K29" s="110"/>
      <c r="L29" s="110"/>
      <c r="M29" s="110"/>
    </row>
    <row r="30" spans="1:13" x14ac:dyDescent="0.35">
      <c r="A30" s="78" t="s">
        <v>252</v>
      </c>
      <c r="B30" t="s">
        <v>352</v>
      </c>
    </row>
    <row r="31" spans="1:13" x14ac:dyDescent="0.35">
      <c r="B31" s="56" t="s">
        <v>354</v>
      </c>
      <c r="C31" s="56"/>
      <c r="D31" s="57" t="s">
        <v>216</v>
      </c>
      <c r="E31" s="57" t="s">
        <v>191</v>
      </c>
      <c r="F31" s="57" t="s">
        <v>193</v>
      </c>
      <c r="G31" s="57" t="s">
        <v>194</v>
      </c>
      <c r="H31" s="57" t="s">
        <v>195</v>
      </c>
      <c r="I31" s="57" t="s">
        <v>196</v>
      </c>
      <c r="J31" s="57" t="s">
        <v>197</v>
      </c>
      <c r="K31" s="57" t="s">
        <v>217</v>
      </c>
      <c r="L31" s="56"/>
      <c r="M31" s="56"/>
    </row>
    <row r="32" spans="1:13" x14ac:dyDescent="0.35">
      <c r="B32" s="56" t="s">
        <v>3</v>
      </c>
      <c r="C32" s="56" t="s">
        <v>218</v>
      </c>
      <c r="D32" s="58" t="s">
        <v>219</v>
      </c>
      <c r="E32" s="58" t="s">
        <v>192</v>
      </c>
      <c r="F32" s="58" t="s">
        <v>220</v>
      </c>
      <c r="G32" s="58" t="s">
        <v>221</v>
      </c>
      <c r="H32" s="58" t="s">
        <v>222</v>
      </c>
      <c r="I32" s="58" t="s">
        <v>223</v>
      </c>
      <c r="J32" s="58" t="s">
        <v>224</v>
      </c>
      <c r="K32" s="58" t="s">
        <v>225</v>
      </c>
      <c r="L32" s="58" t="s">
        <v>185</v>
      </c>
      <c r="M32" s="56"/>
    </row>
    <row r="33" spans="2:13" x14ac:dyDescent="0.35">
      <c r="B33" s="59" t="s">
        <v>33</v>
      </c>
      <c r="C33" s="59" t="s">
        <v>226</v>
      </c>
      <c r="D33" s="58" t="s">
        <v>227</v>
      </c>
      <c r="E33" s="58" t="s">
        <v>227</v>
      </c>
      <c r="F33" s="58" t="s">
        <v>227</v>
      </c>
      <c r="G33" s="58" t="s">
        <v>227</v>
      </c>
      <c r="H33" s="58" t="s">
        <v>227</v>
      </c>
      <c r="I33" s="58" t="s">
        <v>227</v>
      </c>
      <c r="J33" s="58" t="s">
        <v>227</v>
      </c>
      <c r="K33" s="58" t="s">
        <v>227</v>
      </c>
      <c r="L33" s="58" t="s">
        <v>227</v>
      </c>
      <c r="M33" s="56"/>
    </row>
    <row r="34" spans="2:13" x14ac:dyDescent="0.35">
      <c r="B34" s="59" t="s">
        <v>36</v>
      </c>
      <c r="C34" s="126" t="s">
        <v>253</v>
      </c>
      <c r="D34" s="127" t="s">
        <v>227</v>
      </c>
      <c r="E34" s="127" t="s">
        <v>227</v>
      </c>
      <c r="F34" s="127" t="s">
        <v>227</v>
      </c>
      <c r="G34" s="127" t="s">
        <v>227</v>
      </c>
      <c r="H34" s="127" t="s">
        <v>227</v>
      </c>
      <c r="I34" s="127" t="s">
        <v>227</v>
      </c>
      <c r="J34" s="127" t="s">
        <v>227</v>
      </c>
      <c r="K34" s="127" t="s">
        <v>227</v>
      </c>
      <c r="L34" s="58" t="s">
        <v>227</v>
      </c>
      <c r="M34" s="56"/>
    </row>
    <row r="35" spans="2:13" x14ac:dyDescent="0.35">
      <c r="B35" s="59" t="s">
        <v>40</v>
      </c>
      <c r="C35" s="126" t="s">
        <v>254</v>
      </c>
      <c r="D35" s="127" t="s">
        <v>227</v>
      </c>
      <c r="E35" s="127" t="s">
        <v>227</v>
      </c>
      <c r="F35" s="127" t="s">
        <v>227</v>
      </c>
      <c r="G35" s="127" t="s">
        <v>227</v>
      </c>
      <c r="H35" s="127" t="s">
        <v>227</v>
      </c>
      <c r="I35" s="127" t="s">
        <v>227</v>
      </c>
      <c r="J35" s="127" t="s">
        <v>227</v>
      </c>
      <c r="K35" s="127" t="s">
        <v>227</v>
      </c>
      <c r="L35" s="58" t="s">
        <v>227</v>
      </c>
      <c r="M35" s="56"/>
    </row>
    <row r="36" spans="2:13" x14ac:dyDescent="0.35">
      <c r="B36" s="59" t="s">
        <v>43</v>
      </c>
      <c r="C36" s="59" t="s">
        <v>44</v>
      </c>
      <c r="D36" s="58" t="s">
        <v>227</v>
      </c>
      <c r="E36" s="58" t="s">
        <v>227</v>
      </c>
      <c r="F36" s="58" t="s">
        <v>227</v>
      </c>
      <c r="G36" s="58" t="s">
        <v>227</v>
      </c>
      <c r="H36" s="58" t="s">
        <v>227</v>
      </c>
      <c r="I36" s="58" t="s">
        <v>227</v>
      </c>
      <c r="J36" s="58" t="s">
        <v>227</v>
      </c>
      <c r="K36" s="58" t="s">
        <v>227</v>
      </c>
      <c r="L36" s="58" t="s">
        <v>227</v>
      </c>
      <c r="M36" s="56"/>
    </row>
    <row r="37" spans="2:13" x14ac:dyDescent="0.35">
      <c r="B37" s="59" t="s">
        <v>58</v>
      </c>
      <c r="C37" s="59" t="s">
        <v>231</v>
      </c>
      <c r="D37" s="58" t="s">
        <v>227</v>
      </c>
      <c r="E37" s="58"/>
      <c r="F37" s="58"/>
      <c r="G37" s="58"/>
      <c r="H37" s="58"/>
      <c r="I37" s="58"/>
      <c r="J37" s="58"/>
      <c r="K37" s="58"/>
      <c r="L37" s="58"/>
      <c r="M37" s="56"/>
    </row>
    <row r="38" spans="2:13" x14ac:dyDescent="0.35">
      <c r="B38" s="59" t="s">
        <v>65</v>
      </c>
      <c r="C38" s="59" t="s">
        <v>66</v>
      </c>
      <c r="D38" s="58"/>
      <c r="E38" s="60">
        <v>0.3</v>
      </c>
      <c r="F38" s="125">
        <v>0.3</v>
      </c>
      <c r="G38" s="58"/>
      <c r="H38" s="58"/>
      <c r="I38" s="58"/>
      <c r="J38" s="58"/>
      <c r="K38" s="58"/>
      <c r="L38" s="58"/>
      <c r="M38" s="56" t="s">
        <v>232</v>
      </c>
    </row>
    <row r="39" spans="2:13" x14ac:dyDescent="0.35">
      <c r="B39" s="59" t="s">
        <v>69</v>
      </c>
      <c r="C39" s="59" t="s">
        <v>70</v>
      </c>
      <c r="D39" s="58"/>
      <c r="E39" s="58"/>
      <c r="F39" s="60">
        <v>0.3</v>
      </c>
      <c r="G39" s="58"/>
      <c r="H39" s="125">
        <v>0.6</v>
      </c>
      <c r="I39" s="58"/>
      <c r="J39" s="58"/>
      <c r="K39" s="58"/>
      <c r="L39" s="58"/>
      <c r="M39" s="56" t="s">
        <v>232</v>
      </c>
    </row>
    <row r="40" spans="2:13" x14ac:dyDescent="0.35">
      <c r="B40" s="59" t="s">
        <v>75</v>
      </c>
      <c r="C40" s="59" t="s">
        <v>76</v>
      </c>
      <c r="D40" s="58"/>
      <c r="E40" s="127" t="s">
        <v>227</v>
      </c>
      <c r="F40" s="127" t="s">
        <v>227</v>
      </c>
      <c r="G40" s="58"/>
      <c r="H40" s="58" t="s">
        <v>227</v>
      </c>
      <c r="I40" s="58" t="s">
        <v>227</v>
      </c>
      <c r="J40" s="58" t="s">
        <v>227</v>
      </c>
      <c r="K40" s="58"/>
      <c r="L40" s="58" t="s">
        <v>227</v>
      </c>
      <c r="M40" s="56"/>
    </row>
    <row r="41" spans="2:13" x14ac:dyDescent="0.35">
      <c r="B41" s="59" t="s">
        <v>78</v>
      </c>
      <c r="C41" s="59" t="s">
        <v>79</v>
      </c>
      <c r="D41" s="58"/>
      <c r="E41" s="58"/>
      <c r="F41" s="58"/>
      <c r="G41" s="58" t="s">
        <v>227</v>
      </c>
      <c r="H41" s="58"/>
      <c r="I41" s="58"/>
      <c r="J41" s="58" t="s">
        <v>227</v>
      </c>
      <c r="K41" s="58"/>
      <c r="L41" s="58"/>
      <c r="M41" s="56"/>
    </row>
    <row r="42" spans="2:13" x14ac:dyDescent="0.35">
      <c r="B42" s="59" t="s">
        <v>82</v>
      </c>
      <c r="C42" s="59" t="s">
        <v>233</v>
      </c>
      <c r="D42" s="58"/>
      <c r="E42" s="58" t="s">
        <v>227</v>
      </c>
      <c r="F42" s="58"/>
      <c r="G42" s="58"/>
      <c r="H42" s="58"/>
      <c r="I42" s="58"/>
      <c r="J42" s="58"/>
      <c r="K42" s="58"/>
      <c r="L42" s="58"/>
      <c r="M42" s="56"/>
    </row>
    <row r="43" spans="2:13" x14ac:dyDescent="0.35">
      <c r="B43" s="59" t="s">
        <v>85</v>
      </c>
      <c r="C43" s="59" t="s">
        <v>86</v>
      </c>
      <c r="D43" s="58"/>
      <c r="E43" s="58"/>
      <c r="F43" s="58" t="s">
        <v>227</v>
      </c>
      <c r="G43" s="58"/>
      <c r="H43" s="58"/>
      <c r="I43" s="58"/>
      <c r="J43" s="58"/>
      <c r="K43" s="58"/>
      <c r="L43" s="58"/>
      <c r="M43" s="56"/>
    </row>
    <row r="44" spans="2:13" x14ac:dyDescent="0.35">
      <c r="B44" s="59" t="s">
        <v>91</v>
      </c>
      <c r="C44" s="59" t="s">
        <v>92</v>
      </c>
      <c r="D44" s="58" t="s">
        <v>227</v>
      </c>
      <c r="E44" s="58"/>
      <c r="F44" s="58" t="s">
        <v>227</v>
      </c>
      <c r="G44" s="58"/>
      <c r="H44" s="58"/>
      <c r="I44" s="58"/>
      <c r="J44" s="58"/>
      <c r="K44" s="58"/>
      <c r="L44" s="58"/>
      <c r="M44" s="56"/>
    </row>
    <row r="45" spans="2:13" x14ac:dyDescent="0.35">
      <c r="B45" s="59" t="s">
        <v>104</v>
      </c>
      <c r="C45" s="59" t="s">
        <v>255</v>
      </c>
      <c r="D45" s="58"/>
      <c r="E45" s="127" t="s">
        <v>227</v>
      </c>
      <c r="F45" s="58"/>
      <c r="G45" s="127" t="s">
        <v>227</v>
      </c>
      <c r="H45" s="58"/>
      <c r="I45" s="58"/>
      <c r="J45" s="127" t="s">
        <v>227</v>
      </c>
      <c r="K45" s="58"/>
      <c r="L45" s="58"/>
      <c r="M45" s="56"/>
    </row>
    <row r="46" spans="2:13" x14ac:dyDescent="0.35">
      <c r="B46" s="59" t="s">
        <v>107</v>
      </c>
      <c r="C46" s="59" t="s">
        <v>234</v>
      </c>
      <c r="D46" s="58"/>
      <c r="E46" s="58"/>
      <c r="F46" s="58"/>
      <c r="G46" s="58"/>
      <c r="H46" s="58"/>
      <c r="I46" s="58"/>
      <c r="J46" s="58"/>
      <c r="K46" s="58"/>
      <c r="L46" s="58"/>
      <c r="M46" s="56"/>
    </row>
    <row r="47" spans="2:13" x14ac:dyDescent="0.35">
      <c r="B47" s="59" t="s">
        <v>110</v>
      </c>
      <c r="C47" s="59" t="s">
        <v>111</v>
      </c>
      <c r="D47" s="58"/>
      <c r="E47" s="58"/>
      <c r="F47" s="58"/>
      <c r="G47" s="125">
        <v>0.1</v>
      </c>
      <c r="H47" s="58"/>
      <c r="I47" s="125">
        <v>0.2</v>
      </c>
      <c r="J47" s="58"/>
      <c r="K47" s="125">
        <v>0.2</v>
      </c>
      <c r="L47" s="60"/>
      <c r="M47" s="56" t="s">
        <v>235</v>
      </c>
    </row>
    <row r="48" spans="2:13" x14ac:dyDescent="0.35">
      <c r="B48" s="59" t="s">
        <v>113</v>
      </c>
      <c r="C48" s="59" t="s">
        <v>114</v>
      </c>
      <c r="D48" s="58" t="s">
        <v>227</v>
      </c>
      <c r="E48" s="58"/>
      <c r="F48" s="58"/>
      <c r="G48" s="58"/>
      <c r="H48" s="58"/>
      <c r="I48" s="58"/>
      <c r="J48" s="58"/>
      <c r="K48" s="58"/>
      <c r="L48" s="58"/>
      <c r="M48" s="56"/>
    </row>
    <row r="49" spans="2:22" x14ac:dyDescent="0.35">
      <c r="B49" s="59" t="s">
        <v>116</v>
      </c>
      <c r="C49" s="59" t="s">
        <v>236</v>
      </c>
      <c r="D49" s="125">
        <v>0.2</v>
      </c>
      <c r="E49" s="125">
        <v>0.2</v>
      </c>
      <c r="F49" s="125">
        <v>0.2</v>
      </c>
      <c r="G49" s="125">
        <v>0.2</v>
      </c>
      <c r="H49" s="125">
        <v>0.2</v>
      </c>
      <c r="I49" s="125">
        <v>0.2</v>
      </c>
      <c r="J49" s="125">
        <v>0.2</v>
      </c>
      <c r="K49" s="125">
        <v>0.2</v>
      </c>
      <c r="L49" s="125">
        <v>0.2</v>
      </c>
      <c r="M49" s="56" t="s">
        <v>237</v>
      </c>
    </row>
    <row r="50" spans="2:22" x14ac:dyDescent="0.35">
      <c r="B50" s="61" t="s">
        <v>120</v>
      </c>
      <c r="C50" s="59" t="s">
        <v>238</v>
      </c>
      <c r="D50" s="58"/>
      <c r="E50" s="58" t="s">
        <v>227</v>
      </c>
      <c r="F50" s="58" t="s">
        <v>227</v>
      </c>
      <c r="G50" s="58" t="s">
        <v>227</v>
      </c>
      <c r="H50" s="58"/>
      <c r="I50" s="58"/>
      <c r="J50" s="58"/>
      <c r="K50" s="58"/>
      <c r="L50" s="58"/>
      <c r="M50" s="56"/>
    </row>
    <row r="51" spans="2:22" x14ac:dyDescent="0.35">
      <c r="B51" s="59" t="s">
        <v>123</v>
      </c>
      <c r="C51" s="59" t="s">
        <v>239</v>
      </c>
      <c r="D51" s="58"/>
      <c r="E51" s="58"/>
      <c r="F51" s="58"/>
      <c r="G51" s="58"/>
      <c r="H51" s="58" t="s">
        <v>227</v>
      </c>
      <c r="I51" s="58"/>
      <c r="J51" s="58"/>
      <c r="K51" s="58"/>
      <c r="L51" s="58"/>
      <c r="M51" s="56"/>
    </row>
    <row r="52" spans="2:22" x14ac:dyDescent="0.35">
      <c r="B52" s="59" t="s">
        <v>129</v>
      </c>
      <c r="C52" s="59" t="s">
        <v>130</v>
      </c>
      <c r="D52" s="58"/>
      <c r="E52" s="58" t="s">
        <v>227</v>
      </c>
      <c r="F52" s="58" t="s">
        <v>227</v>
      </c>
      <c r="G52" s="58" t="s">
        <v>227</v>
      </c>
      <c r="H52" s="58" t="s">
        <v>227</v>
      </c>
      <c r="I52" s="58" t="s">
        <v>227</v>
      </c>
      <c r="J52" s="58" t="s">
        <v>227</v>
      </c>
      <c r="K52" s="58" t="s">
        <v>227</v>
      </c>
      <c r="L52" s="58" t="s">
        <v>227</v>
      </c>
      <c r="M52" s="56"/>
    </row>
    <row r="55" spans="2:22" ht="15" thickBot="1" x14ac:dyDescent="0.4">
      <c r="C55" s="72" t="s">
        <v>355</v>
      </c>
    </row>
    <row r="56" spans="2:22" x14ac:dyDescent="0.35">
      <c r="B56" s="62" t="s">
        <v>240</v>
      </c>
      <c r="C56" s="63"/>
      <c r="D56" s="64" t="s">
        <v>7</v>
      </c>
      <c r="E56" s="64" t="s">
        <v>8</v>
      </c>
      <c r="F56" s="65" t="s">
        <v>9</v>
      </c>
      <c r="G56" s="65" t="s">
        <v>10</v>
      </c>
      <c r="H56" s="65" t="s">
        <v>11</v>
      </c>
      <c r="I56" s="65" t="s">
        <v>12</v>
      </c>
      <c r="J56" s="65" t="s">
        <v>13</v>
      </c>
      <c r="K56" s="65" t="s">
        <v>14</v>
      </c>
      <c r="L56" s="65" t="s">
        <v>15</v>
      </c>
      <c r="M56" s="65" t="s">
        <v>16</v>
      </c>
      <c r="N56" s="65" t="s">
        <v>17</v>
      </c>
      <c r="O56" s="65" t="s">
        <v>18</v>
      </c>
      <c r="P56" s="65" t="s">
        <v>19</v>
      </c>
      <c r="Q56" s="65" t="s">
        <v>20</v>
      </c>
      <c r="R56" s="65" t="s">
        <v>21</v>
      </c>
      <c r="S56" s="65" t="s">
        <v>22</v>
      </c>
      <c r="T56" s="65" t="s">
        <v>23</v>
      </c>
      <c r="U56" s="65">
        <v>7</v>
      </c>
      <c r="V56" s="66">
        <v>8</v>
      </c>
    </row>
    <row r="57" spans="2:22" x14ac:dyDescent="0.35">
      <c r="B57" s="67" t="s">
        <v>241</v>
      </c>
      <c r="C57" s="68" t="s">
        <v>242</v>
      </c>
      <c r="D57" s="79">
        <v>81</v>
      </c>
      <c r="E57" s="79">
        <v>76</v>
      </c>
      <c r="F57" s="79">
        <v>76</v>
      </c>
      <c r="G57" s="79">
        <v>89</v>
      </c>
      <c r="H57" s="79">
        <v>89</v>
      </c>
      <c r="I57" s="79">
        <v>111</v>
      </c>
      <c r="J57" s="79">
        <v>107</v>
      </c>
      <c r="K57" s="79">
        <v>87</v>
      </c>
      <c r="L57" s="79">
        <v>101</v>
      </c>
      <c r="M57" s="79">
        <v>129</v>
      </c>
      <c r="N57" s="79">
        <v>100</v>
      </c>
      <c r="O57" s="79">
        <v>103</v>
      </c>
      <c r="P57" s="79">
        <v>141</v>
      </c>
      <c r="Q57" s="79">
        <v>129</v>
      </c>
      <c r="R57" s="79">
        <v>101</v>
      </c>
      <c r="S57" s="79">
        <v>157</v>
      </c>
      <c r="T57" s="79">
        <v>152</v>
      </c>
      <c r="U57" s="79">
        <v>136</v>
      </c>
      <c r="V57" s="80">
        <v>140</v>
      </c>
    </row>
    <row r="58" spans="2:22" x14ac:dyDescent="0.35">
      <c r="B58" s="67" t="s">
        <v>191</v>
      </c>
      <c r="C58" s="68" t="s">
        <v>243</v>
      </c>
      <c r="D58" s="79">
        <v>50</v>
      </c>
      <c r="E58" s="79">
        <v>52</v>
      </c>
      <c r="F58" s="79">
        <v>49</v>
      </c>
      <c r="G58" s="79">
        <v>53</v>
      </c>
      <c r="H58" s="79">
        <v>54</v>
      </c>
      <c r="I58" s="79">
        <v>59</v>
      </c>
      <c r="J58" s="79">
        <v>64</v>
      </c>
      <c r="K58" s="79">
        <v>56</v>
      </c>
      <c r="L58" s="79">
        <v>59</v>
      </c>
      <c r="M58" s="79">
        <v>62</v>
      </c>
      <c r="N58" s="79">
        <v>55</v>
      </c>
      <c r="O58" s="79">
        <v>60</v>
      </c>
      <c r="P58" s="79">
        <v>60</v>
      </c>
      <c r="Q58" s="79">
        <v>51</v>
      </c>
      <c r="R58" s="79">
        <v>48</v>
      </c>
      <c r="S58" s="79">
        <v>56</v>
      </c>
      <c r="T58" s="79">
        <v>52</v>
      </c>
      <c r="U58" s="79">
        <v>57</v>
      </c>
      <c r="V58" s="80">
        <v>39</v>
      </c>
    </row>
    <row r="59" spans="2:22" x14ac:dyDescent="0.35">
      <c r="B59" s="67" t="s">
        <v>193</v>
      </c>
      <c r="C59" s="68" t="s">
        <v>244</v>
      </c>
      <c r="D59" s="79">
        <v>88</v>
      </c>
      <c r="E59" s="79">
        <v>94</v>
      </c>
      <c r="F59" s="79">
        <v>92</v>
      </c>
      <c r="G59" s="79">
        <v>103</v>
      </c>
      <c r="H59" s="79">
        <v>85</v>
      </c>
      <c r="I59" s="79">
        <v>102</v>
      </c>
      <c r="J59" s="79">
        <v>105</v>
      </c>
      <c r="K59" s="79">
        <v>99</v>
      </c>
      <c r="L59" s="79">
        <v>103</v>
      </c>
      <c r="M59" s="79">
        <v>120</v>
      </c>
      <c r="N59" s="79">
        <v>105</v>
      </c>
      <c r="O59" s="79">
        <v>115</v>
      </c>
      <c r="P59" s="79">
        <v>135</v>
      </c>
      <c r="Q59" s="79">
        <v>113</v>
      </c>
      <c r="R59" s="79">
        <v>121</v>
      </c>
      <c r="S59" s="79">
        <v>146</v>
      </c>
      <c r="T59" s="79">
        <v>130</v>
      </c>
      <c r="U59" s="79">
        <v>139</v>
      </c>
      <c r="V59" s="80">
        <v>124</v>
      </c>
    </row>
    <row r="60" spans="2:22" x14ac:dyDescent="0.35">
      <c r="B60" s="67" t="s">
        <v>194</v>
      </c>
      <c r="C60" s="68" t="s">
        <v>245</v>
      </c>
      <c r="D60" s="79">
        <v>91</v>
      </c>
      <c r="E60" s="79">
        <v>93</v>
      </c>
      <c r="F60" s="79">
        <v>96</v>
      </c>
      <c r="G60" s="79">
        <v>97</v>
      </c>
      <c r="H60" s="79">
        <v>95</v>
      </c>
      <c r="I60" s="79">
        <v>94</v>
      </c>
      <c r="J60" s="79">
        <v>103</v>
      </c>
      <c r="K60" s="79">
        <v>89</v>
      </c>
      <c r="L60" s="79">
        <v>91</v>
      </c>
      <c r="M60" s="79">
        <v>97</v>
      </c>
      <c r="N60" s="79">
        <v>84</v>
      </c>
      <c r="O60" s="79">
        <v>93</v>
      </c>
      <c r="P60" s="79">
        <v>100</v>
      </c>
      <c r="Q60" s="79">
        <v>87</v>
      </c>
      <c r="R60" s="79">
        <v>84</v>
      </c>
      <c r="S60" s="79">
        <v>112</v>
      </c>
      <c r="T60" s="79">
        <v>104</v>
      </c>
      <c r="U60" s="79">
        <v>104</v>
      </c>
      <c r="V60" s="80">
        <v>77</v>
      </c>
    </row>
    <row r="61" spans="2:22" x14ac:dyDescent="0.35">
      <c r="B61" s="67" t="s">
        <v>195</v>
      </c>
      <c r="C61" s="68" t="s">
        <v>246</v>
      </c>
      <c r="D61" s="79">
        <v>76</v>
      </c>
      <c r="E61" s="79">
        <v>79</v>
      </c>
      <c r="F61" s="79">
        <v>85</v>
      </c>
      <c r="G61" s="79">
        <v>84</v>
      </c>
      <c r="H61" s="79">
        <v>92</v>
      </c>
      <c r="I61" s="79">
        <v>99</v>
      </c>
      <c r="J61" s="79">
        <v>112</v>
      </c>
      <c r="K61" s="79">
        <v>104</v>
      </c>
      <c r="L61" s="79">
        <v>109</v>
      </c>
      <c r="M61" s="79">
        <v>119</v>
      </c>
      <c r="N61" s="79">
        <v>105</v>
      </c>
      <c r="O61" s="79">
        <v>112</v>
      </c>
      <c r="P61" s="79">
        <v>128</v>
      </c>
      <c r="Q61" s="79">
        <v>110</v>
      </c>
      <c r="R61" s="79">
        <v>110</v>
      </c>
      <c r="S61" s="79">
        <v>130</v>
      </c>
      <c r="T61" s="79">
        <v>126</v>
      </c>
      <c r="U61" s="79">
        <v>116</v>
      </c>
      <c r="V61" s="80">
        <v>92</v>
      </c>
    </row>
    <row r="62" spans="2:22" x14ac:dyDescent="0.35">
      <c r="B62" s="67" t="s">
        <v>196</v>
      </c>
      <c r="C62" s="68" t="s">
        <v>247</v>
      </c>
      <c r="D62" s="79">
        <v>183</v>
      </c>
      <c r="E62" s="79">
        <v>184</v>
      </c>
      <c r="F62" s="79">
        <v>182</v>
      </c>
      <c r="G62" s="79">
        <v>194</v>
      </c>
      <c r="H62" s="79">
        <v>158</v>
      </c>
      <c r="I62" s="79">
        <v>168</v>
      </c>
      <c r="J62" s="79">
        <v>181</v>
      </c>
      <c r="K62" s="79">
        <v>173</v>
      </c>
      <c r="L62" s="79">
        <v>173</v>
      </c>
      <c r="M62" s="79">
        <v>181</v>
      </c>
      <c r="N62" s="79">
        <v>161</v>
      </c>
      <c r="O62" s="79">
        <v>161</v>
      </c>
      <c r="P62" s="79">
        <v>177</v>
      </c>
      <c r="Q62" s="79">
        <v>160</v>
      </c>
      <c r="R62" s="79">
        <v>141</v>
      </c>
      <c r="S62" s="79">
        <v>186</v>
      </c>
      <c r="T62" s="79">
        <v>180</v>
      </c>
      <c r="U62" s="79">
        <v>167</v>
      </c>
      <c r="V62" s="80">
        <v>129</v>
      </c>
    </row>
    <row r="63" spans="2:22" x14ac:dyDescent="0.35">
      <c r="B63" s="67" t="s">
        <v>197</v>
      </c>
      <c r="C63" s="68" t="s">
        <v>248</v>
      </c>
      <c r="D63" s="79">
        <v>69</v>
      </c>
      <c r="E63" s="79">
        <v>73</v>
      </c>
      <c r="F63" s="79">
        <v>62</v>
      </c>
      <c r="G63" s="79">
        <v>73</v>
      </c>
      <c r="H63" s="79">
        <v>69</v>
      </c>
      <c r="I63" s="79">
        <v>74</v>
      </c>
      <c r="J63" s="79">
        <v>88</v>
      </c>
      <c r="K63" s="79">
        <v>73</v>
      </c>
      <c r="L63" s="79">
        <v>64</v>
      </c>
      <c r="M63" s="79">
        <v>84</v>
      </c>
      <c r="N63" s="79">
        <v>69</v>
      </c>
      <c r="O63" s="79">
        <v>79</v>
      </c>
      <c r="P63" s="79">
        <v>88</v>
      </c>
      <c r="Q63" s="79">
        <v>82</v>
      </c>
      <c r="R63" s="79">
        <v>91</v>
      </c>
      <c r="S63" s="79">
        <v>102</v>
      </c>
      <c r="T63" s="79">
        <v>101</v>
      </c>
      <c r="U63" s="79">
        <v>82</v>
      </c>
      <c r="V63" s="80">
        <v>79</v>
      </c>
    </row>
    <row r="64" spans="2:22" ht="15" thickBot="1" x14ac:dyDescent="0.4">
      <c r="B64" s="70" t="s">
        <v>249</v>
      </c>
      <c r="C64" s="71" t="s">
        <v>182</v>
      </c>
      <c r="D64" s="81">
        <v>160</v>
      </c>
      <c r="E64" s="81">
        <v>157</v>
      </c>
      <c r="F64" s="81">
        <v>174</v>
      </c>
      <c r="G64" s="81">
        <v>172</v>
      </c>
      <c r="H64" s="81">
        <v>166</v>
      </c>
      <c r="I64" s="81">
        <v>168</v>
      </c>
      <c r="J64" s="81">
        <v>173</v>
      </c>
      <c r="K64" s="81">
        <v>170</v>
      </c>
      <c r="L64" s="81">
        <v>173</v>
      </c>
      <c r="M64" s="81">
        <v>170</v>
      </c>
      <c r="N64" s="81">
        <v>148</v>
      </c>
      <c r="O64" s="81">
        <v>149</v>
      </c>
      <c r="P64" s="81">
        <v>165</v>
      </c>
      <c r="Q64" s="81">
        <v>126</v>
      </c>
      <c r="R64" s="81">
        <v>140</v>
      </c>
      <c r="S64" s="81">
        <v>153</v>
      </c>
      <c r="T64" s="81">
        <v>151</v>
      </c>
      <c r="U64" s="81">
        <v>140</v>
      </c>
      <c r="V64" s="82">
        <v>94</v>
      </c>
    </row>
    <row r="65" spans="1:24" ht="15" thickBot="1" x14ac:dyDescent="0.4">
      <c r="B65" s="70" t="s">
        <v>185</v>
      </c>
      <c r="C65" s="71" t="s">
        <v>185</v>
      </c>
      <c r="D65" s="81">
        <v>65</v>
      </c>
      <c r="E65" s="81">
        <v>65</v>
      </c>
      <c r="F65" s="81">
        <v>61</v>
      </c>
      <c r="G65" s="81">
        <v>64</v>
      </c>
      <c r="H65" s="81">
        <v>56</v>
      </c>
      <c r="I65" s="81">
        <v>61</v>
      </c>
      <c r="J65" s="81">
        <v>71</v>
      </c>
      <c r="K65" s="81">
        <v>58</v>
      </c>
      <c r="L65" s="81">
        <v>50</v>
      </c>
      <c r="M65" s="81">
        <v>77</v>
      </c>
      <c r="N65" s="81">
        <v>56</v>
      </c>
      <c r="O65" s="81">
        <v>59</v>
      </c>
      <c r="P65" s="81">
        <v>83</v>
      </c>
      <c r="Q65" s="81">
        <v>59</v>
      </c>
      <c r="R65" s="81">
        <v>56</v>
      </c>
      <c r="S65" s="81">
        <v>93</v>
      </c>
      <c r="T65" s="81">
        <v>82</v>
      </c>
      <c r="U65" s="81">
        <v>77</v>
      </c>
      <c r="V65" s="82">
        <v>60</v>
      </c>
    </row>
    <row r="67" spans="1:24" x14ac:dyDescent="0.35">
      <c r="C67" s="72" t="s">
        <v>358</v>
      </c>
    </row>
    <row r="68" spans="1:24" ht="15" thickBot="1" x14ac:dyDescent="0.4">
      <c r="A68" t="s">
        <v>262</v>
      </c>
      <c r="E68" s="114">
        <f>1.4*1.25</f>
        <v>1.75</v>
      </c>
    </row>
    <row r="69" spans="1:24" ht="15" thickBot="1" x14ac:dyDescent="0.4">
      <c r="A69" s="88">
        <f>+$D$96</f>
        <v>5</v>
      </c>
      <c r="C69" s="148" t="s">
        <v>258</v>
      </c>
      <c r="D69" s="150" t="s">
        <v>5</v>
      </c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2"/>
    </row>
    <row r="70" spans="1:24" ht="15" thickBot="1" x14ac:dyDescent="0.4">
      <c r="A70" t="s">
        <v>261</v>
      </c>
      <c r="C70" s="149"/>
      <c r="D70" s="73" t="s">
        <v>7</v>
      </c>
      <c r="E70" s="74" t="s">
        <v>8</v>
      </c>
      <c r="F70" s="75" t="s">
        <v>9</v>
      </c>
      <c r="G70" s="75" t="s">
        <v>10</v>
      </c>
      <c r="H70" s="75" t="s">
        <v>11</v>
      </c>
      <c r="I70" s="75" t="s">
        <v>12</v>
      </c>
      <c r="J70" s="75" t="s">
        <v>13</v>
      </c>
      <c r="K70" s="75" t="s">
        <v>14</v>
      </c>
      <c r="L70" s="75" t="s">
        <v>15</v>
      </c>
      <c r="M70" s="75" t="s">
        <v>16</v>
      </c>
      <c r="N70" s="75" t="s">
        <v>17</v>
      </c>
      <c r="O70" s="75" t="s">
        <v>18</v>
      </c>
      <c r="P70" s="75" t="s">
        <v>19</v>
      </c>
      <c r="Q70" s="75" t="s">
        <v>20</v>
      </c>
      <c r="R70" s="75" t="s">
        <v>21</v>
      </c>
      <c r="S70" s="75" t="s">
        <v>22</v>
      </c>
      <c r="T70" s="75" t="s">
        <v>23</v>
      </c>
      <c r="U70" s="75">
        <v>7</v>
      </c>
      <c r="V70" s="75">
        <v>8</v>
      </c>
      <c r="X70" t="s">
        <v>346</v>
      </c>
    </row>
    <row r="71" spans="1:24" ht="15" thickBot="1" x14ac:dyDescent="0.4">
      <c r="A71" s="87">
        <f>+$A$69/AVERAGE(D71:V71)</f>
        <v>3.5227588764253269E-2</v>
      </c>
      <c r="B71" s="67" t="s">
        <v>241</v>
      </c>
      <c r="C71" s="76" t="s">
        <v>242</v>
      </c>
      <c r="D71" s="84">
        <f>$E$68*'Carry-overCurrentPC'!D69</f>
        <v>113.75</v>
      </c>
      <c r="E71" s="84">
        <f>$E$68*'Carry-overCurrentPC'!E69</f>
        <v>115.5</v>
      </c>
      <c r="F71" s="84">
        <f>$E$68*'Carry-overCurrentPC'!F69</f>
        <v>117.25</v>
      </c>
      <c r="G71" s="84">
        <f>$E$68*'Carry-overCurrentPC'!G69</f>
        <v>134.75</v>
      </c>
      <c r="H71" s="84">
        <f>$E$68*'Carry-overCurrentPC'!H69</f>
        <v>140</v>
      </c>
      <c r="I71" s="84">
        <f>$E$68*'Carry-overCurrentPC'!I69</f>
        <v>150.5</v>
      </c>
      <c r="J71" s="84">
        <f>$E$68*'Carry-overCurrentPC'!J69</f>
        <v>140</v>
      </c>
      <c r="K71" s="84">
        <f>$E$68*'Carry-overCurrentPC'!K69</f>
        <v>141.75</v>
      </c>
      <c r="L71" s="84">
        <f>$E$68*'Carry-overCurrentPC'!L69</f>
        <v>157.5</v>
      </c>
      <c r="M71" s="84">
        <f>$E$68*'Carry-overCurrentPC'!M69</f>
        <v>150.5</v>
      </c>
      <c r="N71" s="84">
        <f>$E$68*'Carry-overCurrentPC'!N69</f>
        <v>157.5</v>
      </c>
      <c r="O71" s="84">
        <f>$E$68*'Carry-overCurrentPC'!O69</f>
        <v>157.5</v>
      </c>
      <c r="P71" s="84">
        <f>$E$68*'Carry-overCurrentPC'!P69</f>
        <v>150.5</v>
      </c>
      <c r="Q71" s="84">
        <f>$E$68*'Carry-overCurrentPC'!Q69</f>
        <v>157.5</v>
      </c>
      <c r="R71" s="84">
        <f>$E$68*'Carry-overCurrentPC'!R69</f>
        <v>157.5</v>
      </c>
      <c r="S71" s="84">
        <f>$E$68*'Carry-overCurrentPC'!S69</f>
        <v>122.5</v>
      </c>
      <c r="T71" s="84">
        <f>$E$68*'Carry-overCurrentPC'!T69</f>
        <v>155.75</v>
      </c>
      <c r="U71" s="84">
        <f>$E$68*'Carry-overCurrentPC'!U69</f>
        <v>140</v>
      </c>
      <c r="V71" s="84">
        <f>$E$68*'Carry-overCurrentPC'!V69</f>
        <v>136.5</v>
      </c>
      <c r="X71" s="100">
        <f>AVERAGE(D71:V71)</f>
        <v>141.93421052631578</v>
      </c>
    </row>
    <row r="72" spans="1:24" ht="15" thickBot="1" x14ac:dyDescent="0.4">
      <c r="A72" s="87">
        <f t="shared" ref="A72:A79" si="0">+$A$69/AVERAGE(D72:V72)</f>
        <v>7.1334709968087107E-2</v>
      </c>
      <c r="B72" s="67" t="s">
        <v>191</v>
      </c>
      <c r="C72" s="77" t="s">
        <v>243</v>
      </c>
      <c r="D72" s="84">
        <f>$E$68*'Carry-overCurrentPC'!D70</f>
        <v>75.25</v>
      </c>
      <c r="E72" s="84">
        <f>$E$68*'Carry-overCurrentPC'!E70</f>
        <v>73.5</v>
      </c>
      <c r="F72" s="84">
        <f>$E$68*'Carry-overCurrentPC'!F70</f>
        <v>66.5</v>
      </c>
      <c r="G72" s="84">
        <f>$E$68*'Carry-overCurrentPC'!G70</f>
        <v>64.75</v>
      </c>
      <c r="H72" s="84">
        <f>$E$68*'Carry-overCurrentPC'!H70</f>
        <v>63</v>
      </c>
      <c r="I72" s="84">
        <f>$E$68*'Carry-overCurrentPC'!I70</f>
        <v>66.5</v>
      </c>
      <c r="J72" s="84">
        <f>$E$68*'Carry-overCurrentPC'!J70</f>
        <v>56</v>
      </c>
      <c r="K72" s="84">
        <f>$E$68*'Carry-overCurrentPC'!K70</f>
        <v>56</v>
      </c>
      <c r="L72" s="84">
        <f>$E$68*'Carry-overCurrentPC'!L70</f>
        <v>52.5</v>
      </c>
      <c r="M72" s="84">
        <f>$E$68*'Carry-overCurrentPC'!M70</f>
        <v>63</v>
      </c>
      <c r="N72" s="84">
        <f>$E$68*'Carry-overCurrentPC'!N70</f>
        <v>63</v>
      </c>
      <c r="O72" s="84">
        <f>$E$68*'Carry-overCurrentPC'!O70</f>
        <v>61.25</v>
      </c>
      <c r="P72" s="84">
        <f>$E$68*'Carry-overCurrentPC'!P70</f>
        <v>75.25</v>
      </c>
      <c r="Q72" s="84">
        <f>$E$68*'Carry-overCurrentPC'!Q70</f>
        <v>75.25</v>
      </c>
      <c r="R72" s="84">
        <f>$E$68*'Carry-overCurrentPC'!R70</f>
        <v>77</v>
      </c>
      <c r="S72" s="84">
        <f>$E$68*'Carry-overCurrentPC'!S70</f>
        <v>80.5</v>
      </c>
      <c r="T72" s="84">
        <f>$E$68*'Carry-overCurrentPC'!T70</f>
        <v>82.25</v>
      </c>
      <c r="U72" s="84">
        <f>$E$68*'Carry-overCurrentPC'!U70</f>
        <v>87.5</v>
      </c>
      <c r="V72" s="84">
        <f>$E$68*'Carry-overCurrentPC'!V70</f>
        <v>92.75</v>
      </c>
      <c r="X72" s="100">
        <f t="shared" ref="X72:X79" si="1">AVERAGE(D72:V72)</f>
        <v>70.09210526315789</v>
      </c>
    </row>
    <row r="73" spans="1:24" ht="15" thickBot="1" x14ac:dyDescent="0.4">
      <c r="A73" s="87">
        <f t="shared" si="0"/>
        <v>3.6360156922782508E-2</v>
      </c>
      <c r="B73" s="67" t="s">
        <v>193</v>
      </c>
      <c r="C73" s="68" t="s">
        <v>244</v>
      </c>
      <c r="D73" s="84">
        <f>$E$68*'Carry-overCurrentPC'!D71</f>
        <v>110.25</v>
      </c>
      <c r="E73" s="84">
        <f>$E$68*'Carry-overCurrentPC'!E71</f>
        <v>108.5</v>
      </c>
      <c r="F73" s="84">
        <f>$E$68*'Carry-overCurrentPC'!F71</f>
        <v>115.5</v>
      </c>
      <c r="G73" s="84">
        <f>$E$68*'Carry-overCurrentPC'!G71</f>
        <v>113.75</v>
      </c>
      <c r="H73" s="84">
        <f>$E$68*'Carry-overCurrentPC'!H71</f>
        <v>122.5</v>
      </c>
      <c r="I73" s="84">
        <f>$E$68*'Carry-overCurrentPC'!I71</f>
        <v>124.25</v>
      </c>
      <c r="J73" s="84">
        <f>$E$68*'Carry-overCurrentPC'!J71</f>
        <v>134.75</v>
      </c>
      <c r="K73" s="84">
        <f>$E$68*'Carry-overCurrentPC'!K71</f>
        <v>140</v>
      </c>
      <c r="L73" s="84">
        <f>$E$68*'Carry-overCurrentPC'!L71</f>
        <v>147</v>
      </c>
      <c r="M73" s="84">
        <f>$E$68*'Carry-overCurrentPC'!M71</f>
        <v>141.75</v>
      </c>
      <c r="N73" s="84">
        <f>$E$68*'Carry-overCurrentPC'!N71</f>
        <v>145.25</v>
      </c>
      <c r="O73" s="84">
        <f>$E$68*'Carry-overCurrentPC'!O71</f>
        <v>154</v>
      </c>
      <c r="P73" s="84">
        <f>$E$68*'Carry-overCurrentPC'!P71</f>
        <v>148.75</v>
      </c>
      <c r="Q73" s="84">
        <f>$E$68*'Carry-overCurrentPC'!Q71</f>
        <v>150.5</v>
      </c>
      <c r="R73" s="84">
        <f>$E$68*'Carry-overCurrentPC'!R71</f>
        <v>157.5</v>
      </c>
      <c r="S73" s="84">
        <f>$E$68*'Carry-overCurrentPC'!S71</f>
        <v>145.25</v>
      </c>
      <c r="T73" s="84">
        <f>$E$68*'Carry-overCurrentPC'!T71</f>
        <v>152.25</v>
      </c>
      <c r="U73" s="84">
        <f>$E$68*'Carry-overCurrentPC'!U71</f>
        <v>152.25</v>
      </c>
      <c r="V73" s="84">
        <f>$E$68*'Carry-overCurrentPC'!V71</f>
        <v>148.75</v>
      </c>
      <c r="X73" s="100">
        <f t="shared" si="1"/>
        <v>137.51315789473685</v>
      </c>
    </row>
    <row r="74" spans="1:24" ht="15" thickBot="1" x14ac:dyDescent="0.4">
      <c r="A74" s="87">
        <f t="shared" si="0"/>
        <v>4.1502839667977284E-2</v>
      </c>
      <c r="B74" s="67" t="s">
        <v>194</v>
      </c>
      <c r="C74" s="77" t="s">
        <v>245</v>
      </c>
      <c r="D74" s="84">
        <f>$E$68*'Carry-overCurrentPC'!D72</f>
        <v>108.5</v>
      </c>
      <c r="E74" s="84">
        <f>$E$68*'Carry-overCurrentPC'!E72</f>
        <v>108.5</v>
      </c>
      <c r="F74" s="84">
        <f>$E$68*'Carry-overCurrentPC'!F72</f>
        <v>112</v>
      </c>
      <c r="G74" s="84">
        <f>$E$68*'Carry-overCurrentPC'!G72</f>
        <v>115.5</v>
      </c>
      <c r="H74" s="84">
        <f>$E$68*'Carry-overCurrentPC'!H72</f>
        <v>115.5</v>
      </c>
      <c r="I74" s="84">
        <f>$E$68*'Carry-overCurrentPC'!I72</f>
        <v>113.75</v>
      </c>
      <c r="J74" s="84">
        <f>$E$68*'Carry-overCurrentPC'!J72</f>
        <v>112</v>
      </c>
      <c r="K74" s="84">
        <f>$E$68*'Carry-overCurrentPC'!K72</f>
        <v>112</v>
      </c>
      <c r="L74" s="84">
        <f>$E$68*'Carry-overCurrentPC'!L72</f>
        <v>119</v>
      </c>
      <c r="M74" s="84">
        <f>$E$68*'Carry-overCurrentPC'!M72</f>
        <v>122.5</v>
      </c>
      <c r="N74" s="84">
        <f>$E$68*'Carry-overCurrentPC'!N72</f>
        <v>126</v>
      </c>
      <c r="O74" s="84">
        <f>$E$68*'Carry-overCurrentPC'!O72</f>
        <v>129.5</v>
      </c>
      <c r="P74" s="84">
        <f>$E$68*'Carry-overCurrentPC'!P72</f>
        <v>124.25</v>
      </c>
      <c r="Q74" s="84">
        <f>$E$68*'Carry-overCurrentPC'!Q72</f>
        <v>127.75</v>
      </c>
      <c r="R74" s="84">
        <f>$E$68*'Carry-overCurrentPC'!R72</f>
        <v>134.75</v>
      </c>
      <c r="S74" s="84">
        <f>$E$68*'Carry-overCurrentPC'!S72</f>
        <v>124.25</v>
      </c>
      <c r="T74" s="84">
        <f>$E$68*'Carry-overCurrentPC'!T72</f>
        <v>129.5</v>
      </c>
      <c r="U74" s="84">
        <f>$E$68*'Carry-overCurrentPC'!U72</f>
        <v>129.5</v>
      </c>
      <c r="V74" s="84">
        <f>$E$68*'Carry-overCurrentPC'!V72</f>
        <v>124.25</v>
      </c>
      <c r="X74" s="100">
        <f t="shared" si="1"/>
        <v>120.47368421052632</v>
      </c>
    </row>
    <row r="75" spans="1:24" ht="15" thickBot="1" x14ac:dyDescent="0.4">
      <c r="A75" s="87">
        <f t="shared" si="0"/>
        <v>4.0755040755040751E-2</v>
      </c>
      <c r="B75" s="67" t="s">
        <v>195</v>
      </c>
      <c r="C75" s="77" t="s">
        <v>246</v>
      </c>
      <c r="D75" s="84">
        <f>$E$68*'Carry-overCurrentPC'!D73</f>
        <v>122.5</v>
      </c>
      <c r="E75" s="84">
        <f>$E$68*'Carry-overCurrentPC'!E73</f>
        <v>122.5</v>
      </c>
      <c r="F75" s="84">
        <f>$E$68*'Carry-overCurrentPC'!F73</f>
        <v>126</v>
      </c>
      <c r="G75" s="84">
        <f>$E$68*'Carry-overCurrentPC'!G73</f>
        <v>126</v>
      </c>
      <c r="H75" s="84">
        <f>$E$68*'Carry-overCurrentPC'!H73</f>
        <v>131.25</v>
      </c>
      <c r="I75" s="84">
        <f>$E$68*'Carry-overCurrentPC'!I73</f>
        <v>131.25</v>
      </c>
      <c r="J75" s="84">
        <f>$E$68*'Carry-overCurrentPC'!J73</f>
        <v>122.5</v>
      </c>
      <c r="K75" s="84">
        <f>$E$68*'Carry-overCurrentPC'!K73</f>
        <v>127.75</v>
      </c>
      <c r="L75" s="84">
        <f>$E$68*'Carry-overCurrentPC'!L73</f>
        <v>143.5</v>
      </c>
      <c r="M75" s="84">
        <f>$E$68*'Carry-overCurrentPC'!M73</f>
        <v>120.75</v>
      </c>
      <c r="N75" s="84">
        <f>$E$68*'Carry-overCurrentPC'!N73</f>
        <v>129.5</v>
      </c>
      <c r="O75" s="84">
        <f>$E$68*'Carry-overCurrentPC'!O73</f>
        <v>136.5</v>
      </c>
      <c r="P75" s="84">
        <f>$E$68*'Carry-overCurrentPC'!P73</f>
        <v>117.25</v>
      </c>
      <c r="Q75" s="84">
        <f>$E$68*'Carry-overCurrentPC'!Q73</f>
        <v>126</v>
      </c>
      <c r="R75" s="84">
        <f>$E$68*'Carry-overCurrentPC'!R73</f>
        <v>136.5</v>
      </c>
      <c r="S75" s="84">
        <f>$E$68*'Carry-overCurrentPC'!S73</f>
        <v>105</v>
      </c>
      <c r="T75" s="84">
        <f>$E$68*'Carry-overCurrentPC'!T73</f>
        <v>117.25</v>
      </c>
      <c r="U75" s="84">
        <f>$E$68*'Carry-overCurrentPC'!U73</f>
        <v>99.75</v>
      </c>
      <c r="V75" s="84">
        <f>$E$68*'Carry-overCurrentPC'!V73</f>
        <v>89.25</v>
      </c>
      <c r="X75" s="100">
        <f t="shared" si="1"/>
        <v>122.68421052631579</v>
      </c>
    </row>
    <row r="76" spans="1:24" ht="15" thickBot="1" x14ac:dyDescent="0.4">
      <c r="A76" s="87">
        <f t="shared" si="0"/>
        <v>3.9026394166581081E-2</v>
      </c>
      <c r="B76" s="67" t="s">
        <v>196</v>
      </c>
      <c r="C76" s="77" t="s">
        <v>247</v>
      </c>
      <c r="D76" s="84">
        <f>$E$68*'Carry-overCurrentPC'!D74</f>
        <v>140</v>
      </c>
      <c r="E76" s="84">
        <f>$E$68*'Carry-overCurrentPC'!E74</f>
        <v>138.25</v>
      </c>
      <c r="F76" s="84">
        <f>$E$68*'Carry-overCurrentPC'!F74</f>
        <v>145.25</v>
      </c>
      <c r="G76" s="84">
        <f>$E$68*'Carry-overCurrentPC'!G74</f>
        <v>138.25</v>
      </c>
      <c r="H76" s="84">
        <f>$E$68*'Carry-overCurrentPC'!H74</f>
        <v>141.75</v>
      </c>
      <c r="I76" s="84">
        <f>$E$68*'Carry-overCurrentPC'!I74</f>
        <v>147</v>
      </c>
      <c r="J76" s="84">
        <f>$E$68*'Carry-overCurrentPC'!J74</f>
        <v>117.25</v>
      </c>
      <c r="K76" s="84">
        <f>$E$68*'Carry-overCurrentPC'!K74</f>
        <v>129.5</v>
      </c>
      <c r="L76" s="84">
        <f>$E$68*'Carry-overCurrentPC'!L74</f>
        <v>152.25</v>
      </c>
      <c r="M76" s="84">
        <f>$E$68*'Carry-overCurrentPC'!M74</f>
        <v>140</v>
      </c>
      <c r="N76" s="84">
        <f>$E$68*'Carry-overCurrentPC'!N74</f>
        <v>115.5</v>
      </c>
      <c r="O76" s="84">
        <f>$E$68*'Carry-overCurrentPC'!O74</f>
        <v>113.75</v>
      </c>
      <c r="P76" s="84">
        <f>$E$68*'Carry-overCurrentPC'!P74</f>
        <v>138.25</v>
      </c>
      <c r="Q76" s="84">
        <f>$E$68*'Carry-overCurrentPC'!Q74</f>
        <v>108.5</v>
      </c>
      <c r="R76" s="84">
        <f>$E$68*'Carry-overCurrentPC'!R74</f>
        <v>87.5</v>
      </c>
      <c r="S76" s="84">
        <f>$E$68*'Carry-overCurrentPC'!S74</f>
        <v>131.25</v>
      </c>
      <c r="T76" s="84">
        <f>$E$68*'Carry-overCurrentPC'!T74</f>
        <v>117.25</v>
      </c>
      <c r="U76" s="84">
        <f>$E$68*'Carry-overCurrentPC'!U74</f>
        <v>131.25</v>
      </c>
      <c r="V76" s="84">
        <f>$E$68*'Carry-overCurrentPC'!V74</f>
        <v>101.5</v>
      </c>
      <c r="X76" s="100">
        <f t="shared" si="1"/>
        <v>128.11842105263159</v>
      </c>
    </row>
    <row r="77" spans="1:24" ht="15" thickBot="1" x14ac:dyDescent="0.4">
      <c r="A77" s="87">
        <f t="shared" si="0"/>
        <v>4.6757721176325824E-2</v>
      </c>
      <c r="B77" s="67" t="s">
        <v>197</v>
      </c>
      <c r="C77" s="77" t="s">
        <v>250</v>
      </c>
      <c r="D77" s="84">
        <f>$E$68*'Carry-overCurrentPC'!D75</f>
        <v>98</v>
      </c>
      <c r="E77" s="84">
        <f>$E$68*'Carry-overCurrentPC'!E75</f>
        <v>99.75</v>
      </c>
      <c r="F77" s="84">
        <f>$E$68*'Carry-overCurrentPC'!F75</f>
        <v>96.25</v>
      </c>
      <c r="G77" s="84">
        <f>$E$68*'Carry-overCurrentPC'!G75</f>
        <v>101.5</v>
      </c>
      <c r="H77" s="84">
        <f>$E$68*'Carry-overCurrentPC'!H75</f>
        <v>101.5</v>
      </c>
      <c r="I77" s="84">
        <f>$E$68*'Carry-overCurrentPC'!I75</f>
        <v>99.75</v>
      </c>
      <c r="J77" s="84">
        <f>$E$68*'Carry-overCurrentPC'!J75</f>
        <v>103.25</v>
      </c>
      <c r="K77" s="84">
        <f>$E$68*'Carry-overCurrentPC'!K75</f>
        <v>108.5</v>
      </c>
      <c r="L77" s="84">
        <f>$E$68*'Carry-overCurrentPC'!L75</f>
        <v>103.25</v>
      </c>
      <c r="M77" s="84">
        <f>$E$68*'Carry-overCurrentPC'!M75</f>
        <v>106.75</v>
      </c>
      <c r="N77" s="84">
        <f>$E$68*'Carry-overCurrentPC'!N75</f>
        <v>115.5</v>
      </c>
      <c r="O77" s="84">
        <f>$E$68*'Carry-overCurrentPC'!O75</f>
        <v>108.5</v>
      </c>
      <c r="P77" s="84">
        <f>$E$68*'Carry-overCurrentPC'!P75</f>
        <v>112</v>
      </c>
      <c r="Q77" s="84">
        <f>$E$68*'Carry-overCurrentPC'!Q75</f>
        <v>117.25</v>
      </c>
      <c r="R77" s="84">
        <f>$E$68*'Carry-overCurrentPC'!R75</f>
        <v>117.25</v>
      </c>
      <c r="S77" s="84">
        <f>$E$68*'Carry-overCurrentPC'!S75</f>
        <v>113.75</v>
      </c>
      <c r="T77" s="84">
        <f>$E$68*'Carry-overCurrentPC'!T75</f>
        <v>117.25</v>
      </c>
      <c r="U77" s="84">
        <f>$E$68*'Carry-overCurrentPC'!U75</f>
        <v>110.25</v>
      </c>
      <c r="V77" s="84">
        <f>$E$68*'Carry-overCurrentPC'!V75</f>
        <v>101.5</v>
      </c>
      <c r="X77" s="100">
        <f t="shared" si="1"/>
        <v>106.93421052631579</v>
      </c>
    </row>
    <row r="78" spans="1:24" ht="15" thickBot="1" x14ac:dyDescent="0.4">
      <c r="A78" s="87">
        <f t="shared" si="0"/>
        <v>4.0271301398897834E-2</v>
      </c>
      <c r="B78" s="70" t="s">
        <v>249</v>
      </c>
      <c r="C78" s="77" t="s">
        <v>251</v>
      </c>
      <c r="D78" s="84">
        <f>$E$68*'Carry-overCurrentPC'!D76</f>
        <v>106.75</v>
      </c>
      <c r="E78" s="84">
        <f>$E$68*'Carry-overCurrentPC'!E76</f>
        <v>105</v>
      </c>
      <c r="F78" s="84">
        <f>$E$68*'Carry-overCurrentPC'!F76</f>
        <v>106.75</v>
      </c>
      <c r="G78" s="84">
        <f>$E$68*'Carry-overCurrentPC'!G76</f>
        <v>105</v>
      </c>
      <c r="H78" s="84">
        <f>$E$68*'Carry-overCurrentPC'!H76</f>
        <v>101.5</v>
      </c>
      <c r="I78" s="84">
        <f>$E$68*'Carry-overCurrentPC'!I76</f>
        <v>99.75</v>
      </c>
      <c r="J78" s="84">
        <f>$E$68*'Carry-overCurrentPC'!J76</f>
        <v>77</v>
      </c>
      <c r="K78" s="84">
        <f>$E$68*'Carry-overCurrentPC'!K76</f>
        <v>94.5</v>
      </c>
      <c r="L78" s="84">
        <f>$E$68*'Carry-overCurrentPC'!L76</f>
        <v>108.5</v>
      </c>
      <c r="M78" s="84">
        <f>$E$68*'Carry-overCurrentPC'!M76</f>
        <v>148.75</v>
      </c>
      <c r="N78" s="84">
        <f>$E$68*'Carry-overCurrentPC'!N76</f>
        <v>119</v>
      </c>
      <c r="O78" s="84">
        <f>$E$68*'Carry-overCurrentPC'!O76</f>
        <v>131.25</v>
      </c>
      <c r="P78" s="84">
        <f>$E$68*'Carry-overCurrentPC'!P76</f>
        <v>157.5</v>
      </c>
      <c r="Q78" s="84">
        <f>$E$68*'Carry-overCurrentPC'!Q76</f>
        <v>143.5</v>
      </c>
      <c r="R78" s="84">
        <f>$E$68*'Carry-overCurrentPC'!R76</f>
        <v>126</v>
      </c>
      <c r="S78" s="84">
        <f>$E$68*'Carry-overCurrentPC'!S76</f>
        <v>157.5</v>
      </c>
      <c r="T78" s="84">
        <f>$E$68*'Carry-overCurrentPC'!T76</f>
        <v>155.75</v>
      </c>
      <c r="U78" s="84">
        <f>$E$68*'Carry-overCurrentPC'!U76</f>
        <v>157.5</v>
      </c>
      <c r="V78" s="84">
        <f>$E$68*'Carry-overCurrentPC'!V76</f>
        <v>157.5</v>
      </c>
      <c r="X78" s="100">
        <f t="shared" si="1"/>
        <v>124.15789473684211</v>
      </c>
    </row>
    <row r="79" spans="1:24" ht="15" thickBot="1" x14ac:dyDescent="0.4">
      <c r="A79" s="87">
        <f t="shared" si="0"/>
        <v>8.416389811738649E-2</v>
      </c>
      <c r="B79" s="70" t="s">
        <v>185</v>
      </c>
      <c r="C79" s="77" t="s">
        <v>185</v>
      </c>
      <c r="D79" s="84">
        <f>$E$68*'Carry-overCurrentPC'!D77</f>
        <v>54.25</v>
      </c>
      <c r="E79" s="84">
        <f>$E$68*'Carry-overCurrentPC'!E77</f>
        <v>54.25</v>
      </c>
      <c r="F79" s="84">
        <f>$E$68*'Carry-overCurrentPC'!F77</f>
        <v>54.25</v>
      </c>
      <c r="G79" s="84">
        <f>$E$68*'Carry-overCurrentPC'!G77</f>
        <v>56</v>
      </c>
      <c r="H79" s="84">
        <f>$E$68*'Carry-overCurrentPC'!H77</f>
        <v>56</v>
      </c>
      <c r="I79" s="84">
        <f>$E$68*'Carry-overCurrentPC'!I77</f>
        <v>57.75</v>
      </c>
      <c r="J79" s="84">
        <f>$E$68*'Carry-overCurrentPC'!J77</f>
        <v>52.5</v>
      </c>
      <c r="K79" s="84">
        <f>$E$68*'Carry-overCurrentPC'!K77</f>
        <v>56</v>
      </c>
      <c r="L79" s="84">
        <f>$E$68*'Carry-overCurrentPC'!L77</f>
        <v>63</v>
      </c>
      <c r="M79" s="84">
        <f>$E$68*'Carry-overCurrentPC'!M77</f>
        <v>61.25</v>
      </c>
      <c r="N79" s="84">
        <f>$E$68*'Carry-overCurrentPC'!N77</f>
        <v>61.25</v>
      </c>
      <c r="O79" s="84">
        <f>$E$68*'Carry-overCurrentPC'!O77</f>
        <v>61.25</v>
      </c>
      <c r="P79" s="84">
        <f>$E$68*'Carry-overCurrentPC'!P77</f>
        <v>64.75</v>
      </c>
      <c r="Q79" s="84">
        <f>$E$68*'Carry-overCurrentPC'!Q77</f>
        <v>63</v>
      </c>
      <c r="R79" s="84">
        <f>$E$68*'Carry-overCurrentPC'!R77</f>
        <v>63</v>
      </c>
      <c r="S79" s="84">
        <f>$E$68*'Carry-overCurrentPC'!S77</f>
        <v>63</v>
      </c>
      <c r="T79" s="84">
        <f>$E$68*'Carry-overCurrentPC'!T77</f>
        <v>64.75</v>
      </c>
      <c r="U79" s="84">
        <f>$E$68*'Carry-overCurrentPC'!U77</f>
        <v>63</v>
      </c>
      <c r="V79" s="84">
        <f>$E$68*'Carry-overCurrentPC'!V77</f>
        <v>59.5</v>
      </c>
      <c r="X79" s="100">
        <f t="shared" si="1"/>
        <v>59.407894736842103</v>
      </c>
    </row>
    <row r="80" spans="1:24" x14ac:dyDescent="0.35">
      <c r="A80" s="89">
        <f>AVERAGE(A71:A79)</f>
        <v>4.8377738993036906E-2</v>
      </c>
    </row>
    <row r="83" spans="1:25" ht="16" thickBot="1" x14ac:dyDescent="0.4">
      <c r="B83" s="102" t="s">
        <v>356</v>
      </c>
    </row>
    <row r="84" spans="1:25" x14ac:dyDescent="0.35">
      <c r="B84" s="62" t="s">
        <v>240</v>
      </c>
      <c r="C84" s="63"/>
      <c r="D84" s="64" t="s">
        <v>7</v>
      </c>
      <c r="E84" s="64" t="s">
        <v>8</v>
      </c>
      <c r="F84" s="65" t="s">
        <v>9</v>
      </c>
      <c r="G84" s="65" t="s">
        <v>10</v>
      </c>
      <c r="H84" s="65" t="s">
        <v>11</v>
      </c>
      <c r="I84" s="65" t="s">
        <v>12</v>
      </c>
      <c r="J84" s="65" t="s">
        <v>13</v>
      </c>
      <c r="K84" s="65" t="s">
        <v>14</v>
      </c>
      <c r="L84" s="65" t="s">
        <v>15</v>
      </c>
      <c r="M84" s="65" t="s">
        <v>16</v>
      </c>
      <c r="N84" s="65" t="s">
        <v>17</v>
      </c>
      <c r="O84" s="65" t="s">
        <v>18</v>
      </c>
      <c r="P84" s="65" t="s">
        <v>19</v>
      </c>
      <c r="Q84" s="65" t="s">
        <v>20</v>
      </c>
      <c r="R84" s="65" t="s">
        <v>21</v>
      </c>
      <c r="S84" s="65" t="s">
        <v>22</v>
      </c>
      <c r="T84" s="65" t="s">
        <v>23</v>
      </c>
      <c r="U84" s="65">
        <v>7</v>
      </c>
      <c r="V84" s="66">
        <v>8</v>
      </c>
    </row>
    <row r="85" spans="1:25" x14ac:dyDescent="0.35">
      <c r="A85" s="87"/>
      <c r="B85" s="67" t="s">
        <v>241</v>
      </c>
      <c r="C85" s="68" t="s">
        <v>242</v>
      </c>
      <c r="D85" s="83">
        <f>ROUNDUP((D71-D57),0)</f>
        <v>33</v>
      </c>
      <c r="E85" s="83">
        <f t="shared" ref="E85:V85" si="2">ROUNDUP((E71-E57),0)</f>
        <v>40</v>
      </c>
      <c r="F85" s="83">
        <f t="shared" si="2"/>
        <v>42</v>
      </c>
      <c r="G85" s="83">
        <f t="shared" si="2"/>
        <v>46</v>
      </c>
      <c r="H85" s="83">
        <f t="shared" si="2"/>
        <v>51</v>
      </c>
      <c r="I85" s="83">
        <f t="shared" si="2"/>
        <v>40</v>
      </c>
      <c r="J85" s="83">
        <f t="shared" si="2"/>
        <v>33</v>
      </c>
      <c r="K85" s="83">
        <f t="shared" si="2"/>
        <v>55</v>
      </c>
      <c r="L85" s="83">
        <f t="shared" si="2"/>
        <v>57</v>
      </c>
      <c r="M85" s="83">
        <f t="shared" si="2"/>
        <v>22</v>
      </c>
      <c r="N85" s="83">
        <f t="shared" si="2"/>
        <v>58</v>
      </c>
      <c r="O85" s="83">
        <f t="shared" si="2"/>
        <v>55</v>
      </c>
      <c r="P85" s="83">
        <f t="shared" si="2"/>
        <v>10</v>
      </c>
      <c r="Q85" s="83">
        <f t="shared" si="2"/>
        <v>29</v>
      </c>
      <c r="R85" s="83">
        <f t="shared" si="2"/>
        <v>57</v>
      </c>
      <c r="S85" s="83">
        <f t="shared" si="2"/>
        <v>-35</v>
      </c>
      <c r="T85" s="83">
        <f t="shared" si="2"/>
        <v>4</v>
      </c>
      <c r="U85" s="83">
        <f t="shared" si="2"/>
        <v>4</v>
      </c>
      <c r="V85" s="83">
        <f t="shared" si="2"/>
        <v>-4</v>
      </c>
    </row>
    <row r="86" spans="1:25" x14ac:dyDescent="0.35">
      <c r="A86" s="87"/>
      <c r="B86" s="67" t="s">
        <v>191</v>
      </c>
      <c r="C86" s="68" t="s">
        <v>243</v>
      </c>
      <c r="D86" s="83">
        <f t="shared" ref="D86:V93" si="3">ROUNDUP((D72-D58),0)</f>
        <v>26</v>
      </c>
      <c r="E86" s="83">
        <f t="shared" si="3"/>
        <v>22</v>
      </c>
      <c r="F86" s="83">
        <f t="shared" si="3"/>
        <v>18</v>
      </c>
      <c r="G86" s="83">
        <f t="shared" si="3"/>
        <v>12</v>
      </c>
      <c r="H86" s="83">
        <f t="shared" si="3"/>
        <v>9</v>
      </c>
      <c r="I86" s="83">
        <f t="shared" si="3"/>
        <v>8</v>
      </c>
      <c r="J86" s="83">
        <f t="shared" si="3"/>
        <v>-8</v>
      </c>
      <c r="K86" s="83">
        <f t="shared" si="3"/>
        <v>0</v>
      </c>
      <c r="L86" s="83">
        <f t="shared" si="3"/>
        <v>-7</v>
      </c>
      <c r="M86" s="83">
        <f t="shared" si="3"/>
        <v>1</v>
      </c>
      <c r="N86" s="83">
        <f t="shared" si="3"/>
        <v>8</v>
      </c>
      <c r="O86" s="83">
        <f t="shared" si="3"/>
        <v>2</v>
      </c>
      <c r="P86" s="83">
        <f t="shared" si="3"/>
        <v>16</v>
      </c>
      <c r="Q86" s="83">
        <f t="shared" si="3"/>
        <v>25</v>
      </c>
      <c r="R86" s="83">
        <f t="shared" si="3"/>
        <v>29</v>
      </c>
      <c r="S86" s="83">
        <f t="shared" si="3"/>
        <v>25</v>
      </c>
      <c r="T86" s="83">
        <f t="shared" si="3"/>
        <v>31</v>
      </c>
      <c r="U86" s="83">
        <f t="shared" si="3"/>
        <v>31</v>
      </c>
      <c r="V86" s="83">
        <f t="shared" si="3"/>
        <v>54</v>
      </c>
    </row>
    <row r="87" spans="1:25" x14ac:dyDescent="0.35">
      <c r="A87" s="87"/>
      <c r="B87" s="67" t="s">
        <v>193</v>
      </c>
      <c r="C87" s="68" t="s">
        <v>244</v>
      </c>
      <c r="D87" s="83">
        <f t="shared" si="3"/>
        <v>23</v>
      </c>
      <c r="E87" s="83">
        <f t="shared" si="3"/>
        <v>15</v>
      </c>
      <c r="F87" s="83">
        <f t="shared" si="3"/>
        <v>24</v>
      </c>
      <c r="G87" s="83">
        <f t="shared" si="3"/>
        <v>11</v>
      </c>
      <c r="H87" s="83">
        <f t="shared" si="3"/>
        <v>38</v>
      </c>
      <c r="I87" s="83">
        <f t="shared" si="3"/>
        <v>23</v>
      </c>
      <c r="J87" s="83">
        <f t="shared" si="3"/>
        <v>30</v>
      </c>
      <c r="K87" s="83">
        <f t="shared" si="3"/>
        <v>41</v>
      </c>
      <c r="L87" s="83">
        <f t="shared" si="3"/>
        <v>44</v>
      </c>
      <c r="M87" s="83">
        <f t="shared" si="3"/>
        <v>22</v>
      </c>
      <c r="N87" s="83">
        <f t="shared" si="3"/>
        <v>41</v>
      </c>
      <c r="O87" s="83">
        <f t="shared" si="3"/>
        <v>39</v>
      </c>
      <c r="P87" s="83">
        <f t="shared" si="3"/>
        <v>14</v>
      </c>
      <c r="Q87" s="83">
        <f t="shared" si="3"/>
        <v>38</v>
      </c>
      <c r="R87" s="83">
        <f t="shared" si="3"/>
        <v>37</v>
      </c>
      <c r="S87" s="83">
        <f t="shared" si="3"/>
        <v>-1</v>
      </c>
      <c r="T87" s="83">
        <f t="shared" si="3"/>
        <v>23</v>
      </c>
      <c r="U87" s="83">
        <f t="shared" si="3"/>
        <v>14</v>
      </c>
      <c r="V87" s="83">
        <f t="shared" si="3"/>
        <v>25</v>
      </c>
    </row>
    <row r="88" spans="1:25" x14ac:dyDescent="0.35">
      <c r="A88" s="87"/>
      <c r="B88" s="67" t="s">
        <v>194</v>
      </c>
      <c r="C88" s="68" t="s">
        <v>245</v>
      </c>
      <c r="D88" s="83">
        <f t="shared" si="3"/>
        <v>18</v>
      </c>
      <c r="E88" s="83">
        <f t="shared" si="3"/>
        <v>16</v>
      </c>
      <c r="F88" s="83">
        <f t="shared" si="3"/>
        <v>16</v>
      </c>
      <c r="G88" s="83">
        <f t="shared" si="3"/>
        <v>19</v>
      </c>
      <c r="H88" s="83">
        <f t="shared" si="3"/>
        <v>21</v>
      </c>
      <c r="I88" s="83">
        <f t="shared" si="3"/>
        <v>20</v>
      </c>
      <c r="J88" s="83">
        <f t="shared" si="3"/>
        <v>9</v>
      </c>
      <c r="K88" s="83">
        <f t="shared" si="3"/>
        <v>23</v>
      </c>
      <c r="L88" s="83">
        <f t="shared" si="3"/>
        <v>28</v>
      </c>
      <c r="M88" s="83">
        <f t="shared" si="3"/>
        <v>26</v>
      </c>
      <c r="N88" s="83">
        <f t="shared" si="3"/>
        <v>42</v>
      </c>
      <c r="O88" s="83">
        <f t="shared" si="3"/>
        <v>37</v>
      </c>
      <c r="P88" s="83">
        <f t="shared" si="3"/>
        <v>25</v>
      </c>
      <c r="Q88" s="83">
        <f t="shared" si="3"/>
        <v>41</v>
      </c>
      <c r="R88" s="83">
        <f t="shared" si="3"/>
        <v>51</v>
      </c>
      <c r="S88" s="83">
        <f t="shared" si="3"/>
        <v>13</v>
      </c>
      <c r="T88" s="83">
        <f t="shared" si="3"/>
        <v>26</v>
      </c>
      <c r="U88" s="83">
        <f t="shared" si="3"/>
        <v>26</v>
      </c>
      <c r="V88" s="83">
        <f t="shared" si="3"/>
        <v>48</v>
      </c>
    </row>
    <row r="89" spans="1:25" x14ac:dyDescent="0.35">
      <c r="A89" s="87"/>
      <c r="B89" s="67" t="s">
        <v>195</v>
      </c>
      <c r="C89" s="68" t="s">
        <v>246</v>
      </c>
      <c r="D89" s="83">
        <f t="shared" si="3"/>
        <v>47</v>
      </c>
      <c r="E89" s="83">
        <f t="shared" si="3"/>
        <v>44</v>
      </c>
      <c r="F89" s="83">
        <f t="shared" si="3"/>
        <v>41</v>
      </c>
      <c r="G89" s="83">
        <f t="shared" si="3"/>
        <v>42</v>
      </c>
      <c r="H89" s="83">
        <f t="shared" si="3"/>
        <v>40</v>
      </c>
      <c r="I89" s="83">
        <f t="shared" si="3"/>
        <v>33</v>
      </c>
      <c r="J89" s="83">
        <f t="shared" si="3"/>
        <v>11</v>
      </c>
      <c r="K89" s="83">
        <f t="shared" si="3"/>
        <v>24</v>
      </c>
      <c r="L89" s="83">
        <f t="shared" si="3"/>
        <v>35</v>
      </c>
      <c r="M89" s="83">
        <f t="shared" si="3"/>
        <v>2</v>
      </c>
      <c r="N89" s="83">
        <f t="shared" si="3"/>
        <v>25</v>
      </c>
      <c r="O89" s="83">
        <f t="shared" si="3"/>
        <v>25</v>
      </c>
      <c r="P89" s="83">
        <f t="shared" si="3"/>
        <v>-11</v>
      </c>
      <c r="Q89" s="83">
        <f t="shared" si="3"/>
        <v>16</v>
      </c>
      <c r="R89" s="83">
        <f t="shared" si="3"/>
        <v>27</v>
      </c>
      <c r="S89" s="83">
        <f t="shared" si="3"/>
        <v>-25</v>
      </c>
      <c r="T89" s="83">
        <f t="shared" si="3"/>
        <v>-9</v>
      </c>
      <c r="U89" s="83">
        <f t="shared" si="3"/>
        <v>-17</v>
      </c>
      <c r="V89" s="83">
        <f t="shared" si="3"/>
        <v>-3</v>
      </c>
    </row>
    <row r="90" spans="1:25" x14ac:dyDescent="0.35">
      <c r="A90" s="87"/>
      <c r="B90" s="67" t="s">
        <v>196</v>
      </c>
      <c r="C90" s="68" t="s">
        <v>247</v>
      </c>
      <c r="D90" s="83">
        <f t="shared" si="3"/>
        <v>-43</v>
      </c>
      <c r="E90" s="83">
        <f t="shared" si="3"/>
        <v>-46</v>
      </c>
      <c r="F90" s="83">
        <f t="shared" si="3"/>
        <v>-37</v>
      </c>
      <c r="G90" s="83">
        <f t="shared" si="3"/>
        <v>-56</v>
      </c>
      <c r="H90" s="83">
        <f t="shared" si="3"/>
        <v>-17</v>
      </c>
      <c r="I90" s="83">
        <f t="shared" si="3"/>
        <v>-21</v>
      </c>
      <c r="J90" s="83">
        <f t="shared" si="3"/>
        <v>-64</v>
      </c>
      <c r="K90" s="83">
        <f t="shared" si="3"/>
        <v>-44</v>
      </c>
      <c r="L90" s="83">
        <f t="shared" si="3"/>
        <v>-21</v>
      </c>
      <c r="M90" s="83">
        <f t="shared" si="3"/>
        <v>-41</v>
      </c>
      <c r="N90" s="83">
        <f t="shared" si="3"/>
        <v>-46</v>
      </c>
      <c r="O90" s="83">
        <f t="shared" si="3"/>
        <v>-48</v>
      </c>
      <c r="P90" s="83">
        <f t="shared" si="3"/>
        <v>-39</v>
      </c>
      <c r="Q90" s="83">
        <f t="shared" si="3"/>
        <v>-52</v>
      </c>
      <c r="R90" s="83">
        <f t="shared" si="3"/>
        <v>-54</v>
      </c>
      <c r="S90" s="83">
        <f t="shared" si="3"/>
        <v>-55</v>
      </c>
      <c r="T90" s="83">
        <f t="shared" si="3"/>
        <v>-63</v>
      </c>
      <c r="U90" s="83">
        <f t="shared" si="3"/>
        <v>-36</v>
      </c>
      <c r="V90" s="83">
        <f t="shared" si="3"/>
        <v>-28</v>
      </c>
    </row>
    <row r="91" spans="1:25" x14ac:dyDescent="0.35">
      <c r="A91" s="87"/>
      <c r="B91" s="67" t="s">
        <v>197</v>
      </c>
      <c r="C91" s="68" t="s">
        <v>248</v>
      </c>
      <c r="D91" s="83">
        <f t="shared" si="3"/>
        <v>29</v>
      </c>
      <c r="E91" s="83">
        <f t="shared" si="3"/>
        <v>27</v>
      </c>
      <c r="F91" s="83">
        <f t="shared" si="3"/>
        <v>35</v>
      </c>
      <c r="G91" s="83">
        <f t="shared" si="3"/>
        <v>29</v>
      </c>
      <c r="H91" s="83">
        <f t="shared" si="3"/>
        <v>33</v>
      </c>
      <c r="I91" s="83">
        <f t="shared" si="3"/>
        <v>26</v>
      </c>
      <c r="J91" s="83">
        <f t="shared" si="3"/>
        <v>16</v>
      </c>
      <c r="K91" s="83">
        <f t="shared" si="3"/>
        <v>36</v>
      </c>
      <c r="L91" s="83">
        <f t="shared" si="3"/>
        <v>40</v>
      </c>
      <c r="M91" s="83">
        <f t="shared" si="3"/>
        <v>23</v>
      </c>
      <c r="N91" s="83">
        <f t="shared" si="3"/>
        <v>47</v>
      </c>
      <c r="O91" s="83">
        <f t="shared" si="3"/>
        <v>30</v>
      </c>
      <c r="P91" s="83">
        <f t="shared" si="3"/>
        <v>24</v>
      </c>
      <c r="Q91" s="83">
        <f t="shared" si="3"/>
        <v>36</v>
      </c>
      <c r="R91" s="83">
        <f t="shared" si="3"/>
        <v>27</v>
      </c>
      <c r="S91" s="83">
        <f t="shared" si="3"/>
        <v>12</v>
      </c>
      <c r="T91" s="83">
        <f t="shared" si="3"/>
        <v>17</v>
      </c>
      <c r="U91" s="83">
        <f t="shared" si="3"/>
        <v>29</v>
      </c>
      <c r="V91" s="83">
        <f t="shared" si="3"/>
        <v>23</v>
      </c>
    </row>
    <row r="92" spans="1:25" ht="15" thickBot="1" x14ac:dyDescent="0.4">
      <c r="A92" s="87"/>
      <c r="B92" s="70" t="s">
        <v>249</v>
      </c>
      <c r="C92" s="71" t="s">
        <v>182</v>
      </c>
      <c r="D92" s="83">
        <f t="shared" si="3"/>
        <v>-54</v>
      </c>
      <c r="E92" s="83">
        <f t="shared" si="3"/>
        <v>-52</v>
      </c>
      <c r="F92" s="83">
        <f t="shared" si="3"/>
        <v>-68</v>
      </c>
      <c r="G92" s="83">
        <f t="shared" si="3"/>
        <v>-67</v>
      </c>
      <c r="H92" s="83">
        <f t="shared" si="3"/>
        <v>-65</v>
      </c>
      <c r="I92" s="83">
        <f t="shared" si="3"/>
        <v>-69</v>
      </c>
      <c r="J92" s="83">
        <f t="shared" si="3"/>
        <v>-96</v>
      </c>
      <c r="K92" s="83">
        <f t="shared" si="3"/>
        <v>-76</v>
      </c>
      <c r="L92" s="83">
        <f t="shared" si="3"/>
        <v>-65</v>
      </c>
      <c r="M92" s="83">
        <f t="shared" si="3"/>
        <v>-22</v>
      </c>
      <c r="N92" s="83">
        <f t="shared" si="3"/>
        <v>-29</v>
      </c>
      <c r="O92" s="83">
        <f t="shared" si="3"/>
        <v>-18</v>
      </c>
      <c r="P92" s="83">
        <f t="shared" si="3"/>
        <v>-8</v>
      </c>
      <c r="Q92" s="83">
        <f t="shared" si="3"/>
        <v>18</v>
      </c>
      <c r="R92" s="83">
        <f t="shared" si="3"/>
        <v>-14</v>
      </c>
      <c r="S92" s="83">
        <f t="shared" si="3"/>
        <v>5</v>
      </c>
      <c r="T92" s="83">
        <f t="shared" si="3"/>
        <v>5</v>
      </c>
      <c r="U92" s="83">
        <f t="shared" si="3"/>
        <v>18</v>
      </c>
      <c r="V92" s="83">
        <f t="shared" si="3"/>
        <v>64</v>
      </c>
    </row>
    <row r="93" spans="1:25" ht="15" thickBot="1" x14ac:dyDescent="0.4">
      <c r="A93" s="87"/>
      <c r="B93" s="70" t="s">
        <v>185</v>
      </c>
      <c r="C93" s="71" t="s">
        <v>185</v>
      </c>
      <c r="D93" s="83">
        <f t="shared" si="3"/>
        <v>-11</v>
      </c>
      <c r="E93" s="83">
        <f t="shared" si="3"/>
        <v>-11</v>
      </c>
      <c r="F93" s="83">
        <f t="shared" si="3"/>
        <v>-7</v>
      </c>
      <c r="G93" s="83">
        <f t="shared" si="3"/>
        <v>-8</v>
      </c>
      <c r="H93" s="83">
        <f t="shared" si="3"/>
        <v>0</v>
      </c>
      <c r="I93" s="83">
        <f t="shared" si="3"/>
        <v>-4</v>
      </c>
      <c r="J93" s="83">
        <f t="shared" si="3"/>
        <v>-19</v>
      </c>
      <c r="K93" s="83">
        <f t="shared" si="3"/>
        <v>-2</v>
      </c>
      <c r="L93" s="83">
        <f t="shared" si="3"/>
        <v>13</v>
      </c>
      <c r="M93" s="83">
        <f t="shared" si="3"/>
        <v>-16</v>
      </c>
      <c r="N93" s="83">
        <f t="shared" si="3"/>
        <v>6</v>
      </c>
      <c r="O93" s="83">
        <f t="shared" si="3"/>
        <v>3</v>
      </c>
      <c r="P93" s="83">
        <f t="shared" si="3"/>
        <v>-19</v>
      </c>
      <c r="Q93" s="83">
        <f t="shared" si="3"/>
        <v>4</v>
      </c>
      <c r="R93" s="83">
        <f t="shared" si="3"/>
        <v>7</v>
      </c>
      <c r="S93" s="83">
        <f t="shared" si="3"/>
        <v>-30</v>
      </c>
      <c r="T93" s="83">
        <f t="shared" si="3"/>
        <v>-18</v>
      </c>
      <c r="U93" s="83">
        <f t="shared" si="3"/>
        <v>-14</v>
      </c>
      <c r="V93" s="83">
        <f t="shared" si="3"/>
        <v>-1</v>
      </c>
      <c r="X93" s="69"/>
      <c r="Y93" s="69"/>
    </row>
    <row r="94" spans="1:25" x14ac:dyDescent="0.35">
      <c r="A94" s="89"/>
    </row>
    <row r="96" spans="1:25" x14ac:dyDescent="0.35">
      <c r="C96" t="s">
        <v>308</v>
      </c>
      <c r="D96" s="113">
        <v>5</v>
      </c>
      <c r="H96" s="109" t="s">
        <v>307</v>
      </c>
      <c r="I96" s="113">
        <v>2</v>
      </c>
    </row>
    <row r="97" spans="1:49" ht="16" thickBot="1" x14ac:dyDescent="0.4">
      <c r="B97" s="102" t="s">
        <v>309</v>
      </c>
      <c r="H97" s="111" t="s">
        <v>313</v>
      </c>
      <c r="I97" s="112"/>
    </row>
    <row r="98" spans="1:49" x14ac:dyDescent="0.35">
      <c r="A98" t="s">
        <v>261</v>
      </c>
      <c r="B98" s="62" t="s">
        <v>240</v>
      </c>
      <c r="C98" s="63"/>
      <c r="D98" s="64" t="s">
        <v>7</v>
      </c>
      <c r="E98" s="64" t="s">
        <v>8</v>
      </c>
      <c r="F98" s="65" t="s">
        <v>9</v>
      </c>
      <c r="G98" s="65" t="s">
        <v>10</v>
      </c>
      <c r="H98" s="65" t="s">
        <v>11</v>
      </c>
      <c r="I98" s="65" t="s">
        <v>12</v>
      </c>
      <c r="J98" s="65" t="s">
        <v>13</v>
      </c>
      <c r="K98" s="65" t="s">
        <v>14</v>
      </c>
      <c r="L98" s="65" t="s">
        <v>15</v>
      </c>
      <c r="M98" s="65" t="s">
        <v>16</v>
      </c>
      <c r="N98" s="65" t="s">
        <v>17</v>
      </c>
      <c r="O98" s="65" t="s">
        <v>18</v>
      </c>
      <c r="P98" s="65" t="s">
        <v>19</v>
      </c>
      <c r="Q98" s="65" t="s">
        <v>20</v>
      </c>
      <c r="R98" s="65" t="s">
        <v>21</v>
      </c>
      <c r="S98" s="65" t="s">
        <v>22</v>
      </c>
      <c r="T98" s="65" t="s">
        <v>23</v>
      </c>
      <c r="U98" s="65">
        <v>7</v>
      </c>
      <c r="V98" s="66">
        <v>8</v>
      </c>
    </row>
    <row r="99" spans="1:49" x14ac:dyDescent="0.35">
      <c r="A99" s="87">
        <f t="shared" ref="A99:A107" si="4">AVERAGE(D99:V99)/AVERAGE(D71:V71)</f>
        <v>0.25215537220728657</v>
      </c>
      <c r="B99" s="67" t="s">
        <v>241</v>
      </c>
      <c r="C99" s="68" t="s">
        <v>242</v>
      </c>
      <c r="D99" s="83">
        <f>ROUNDUP(IF((D71-D57)&lt;$D$96-$I$96,$D$96,D71-D57+$I$96),0)</f>
        <v>35</v>
      </c>
      <c r="E99" s="83">
        <f t="shared" ref="E99:V107" si="5">ROUNDUP(IF((E71-E57)&lt;$D$96-$I$96,$D$96,E71-E57+$I$96),0)</f>
        <v>42</v>
      </c>
      <c r="F99" s="83">
        <f t="shared" si="5"/>
        <v>44</v>
      </c>
      <c r="G99" s="83">
        <f t="shared" si="5"/>
        <v>48</v>
      </c>
      <c r="H99" s="83">
        <f t="shared" si="5"/>
        <v>53</v>
      </c>
      <c r="I99" s="83">
        <f t="shared" si="5"/>
        <v>42</v>
      </c>
      <c r="J99" s="83">
        <f t="shared" si="5"/>
        <v>35</v>
      </c>
      <c r="K99" s="83">
        <f t="shared" si="5"/>
        <v>57</v>
      </c>
      <c r="L99" s="83">
        <f t="shared" si="5"/>
        <v>59</v>
      </c>
      <c r="M99" s="83">
        <f t="shared" si="5"/>
        <v>24</v>
      </c>
      <c r="N99" s="83">
        <f t="shared" si="5"/>
        <v>60</v>
      </c>
      <c r="O99" s="83">
        <f t="shared" si="5"/>
        <v>57</v>
      </c>
      <c r="P99" s="83">
        <f t="shared" si="5"/>
        <v>12</v>
      </c>
      <c r="Q99" s="83">
        <f t="shared" si="5"/>
        <v>31</v>
      </c>
      <c r="R99" s="83">
        <f t="shared" si="5"/>
        <v>59</v>
      </c>
      <c r="S99" s="83">
        <f t="shared" si="5"/>
        <v>5</v>
      </c>
      <c r="T99" s="83">
        <f t="shared" si="5"/>
        <v>6</v>
      </c>
      <c r="U99" s="83">
        <f t="shared" si="5"/>
        <v>6</v>
      </c>
      <c r="V99" s="83">
        <f t="shared" si="5"/>
        <v>5</v>
      </c>
    </row>
    <row r="100" spans="1:49" x14ac:dyDescent="0.35">
      <c r="A100" s="87">
        <f t="shared" si="4"/>
        <v>0.27557724798197858</v>
      </c>
      <c r="B100" s="67" t="s">
        <v>191</v>
      </c>
      <c r="C100" s="68" t="s">
        <v>243</v>
      </c>
      <c r="D100" s="83">
        <f t="shared" ref="D100:S107" si="6">ROUNDUP(IF((D72-D58)&lt;$D$96-$I$96,$D$96,D72-D58+$I$96),0)</f>
        <v>28</v>
      </c>
      <c r="E100" s="83">
        <f t="shared" si="6"/>
        <v>24</v>
      </c>
      <c r="F100" s="83">
        <f t="shared" si="6"/>
        <v>20</v>
      </c>
      <c r="G100" s="83">
        <f t="shared" si="6"/>
        <v>14</v>
      </c>
      <c r="H100" s="83">
        <f t="shared" si="6"/>
        <v>11</v>
      </c>
      <c r="I100" s="83">
        <f t="shared" si="6"/>
        <v>10</v>
      </c>
      <c r="J100" s="83">
        <f t="shared" si="6"/>
        <v>5</v>
      </c>
      <c r="K100" s="83">
        <f t="shared" si="6"/>
        <v>5</v>
      </c>
      <c r="L100" s="83">
        <f t="shared" si="6"/>
        <v>5</v>
      </c>
      <c r="M100" s="83">
        <f t="shared" si="6"/>
        <v>5</v>
      </c>
      <c r="N100" s="83">
        <f t="shared" si="6"/>
        <v>10</v>
      </c>
      <c r="O100" s="83">
        <f t="shared" si="6"/>
        <v>5</v>
      </c>
      <c r="P100" s="83">
        <f t="shared" si="6"/>
        <v>18</v>
      </c>
      <c r="Q100" s="83">
        <f t="shared" si="6"/>
        <v>27</v>
      </c>
      <c r="R100" s="83">
        <f t="shared" si="6"/>
        <v>31</v>
      </c>
      <c r="S100" s="83">
        <f t="shared" si="6"/>
        <v>27</v>
      </c>
      <c r="T100" s="83">
        <f t="shared" si="5"/>
        <v>33</v>
      </c>
      <c r="U100" s="83">
        <f t="shared" si="5"/>
        <v>33</v>
      </c>
      <c r="V100" s="83">
        <f t="shared" si="5"/>
        <v>56</v>
      </c>
    </row>
    <row r="101" spans="1:49" x14ac:dyDescent="0.35">
      <c r="A101" s="87">
        <f t="shared" si="4"/>
        <v>0.20782700220074632</v>
      </c>
      <c r="B101" s="67" t="s">
        <v>193</v>
      </c>
      <c r="C101" s="68" t="s">
        <v>244</v>
      </c>
      <c r="D101" s="83">
        <f t="shared" si="6"/>
        <v>25</v>
      </c>
      <c r="E101" s="83">
        <f t="shared" si="5"/>
        <v>17</v>
      </c>
      <c r="F101" s="83">
        <f t="shared" si="5"/>
        <v>26</v>
      </c>
      <c r="G101" s="83">
        <f t="shared" si="5"/>
        <v>13</v>
      </c>
      <c r="H101" s="83">
        <f t="shared" si="5"/>
        <v>40</v>
      </c>
      <c r="I101" s="83">
        <f t="shared" si="5"/>
        <v>25</v>
      </c>
      <c r="J101" s="83">
        <f t="shared" si="5"/>
        <v>32</v>
      </c>
      <c r="K101" s="83">
        <f t="shared" si="5"/>
        <v>43</v>
      </c>
      <c r="L101" s="83">
        <f t="shared" si="5"/>
        <v>46</v>
      </c>
      <c r="M101" s="83">
        <f t="shared" si="5"/>
        <v>24</v>
      </c>
      <c r="N101" s="83">
        <f t="shared" si="5"/>
        <v>43</v>
      </c>
      <c r="O101" s="83">
        <f t="shared" si="5"/>
        <v>41</v>
      </c>
      <c r="P101" s="83">
        <f t="shared" si="5"/>
        <v>16</v>
      </c>
      <c r="Q101" s="83">
        <f t="shared" si="5"/>
        <v>40</v>
      </c>
      <c r="R101" s="83">
        <f t="shared" si="5"/>
        <v>39</v>
      </c>
      <c r="S101" s="83">
        <f t="shared" si="5"/>
        <v>5</v>
      </c>
      <c r="T101" s="83">
        <f t="shared" si="5"/>
        <v>25</v>
      </c>
      <c r="U101" s="83">
        <f t="shared" si="5"/>
        <v>16</v>
      </c>
      <c r="V101" s="83">
        <f t="shared" si="5"/>
        <v>27</v>
      </c>
    </row>
    <row r="102" spans="1:49" x14ac:dyDescent="0.35">
      <c r="A102" s="87">
        <f t="shared" si="4"/>
        <v>0.23722149410222804</v>
      </c>
      <c r="B102" s="67" t="s">
        <v>194</v>
      </c>
      <c r="C102" s="68" t="s">
        <v>245</v>
      </c>
      <c r="D102" s="83">
        <f t="shared" si="6"/>
        <v>20</v>
      </c>
      <c r="E102" s="83">
        <f t="shared" si="5"/>
        <v>18</v>
      </c>
      <c r="F102" s="83">
        <f t="shared" si="5"/>
        <v>18</v>
      </c>
      <c r="G102" s="83">
        <f t="shared" si="5"/>
        <v>21</v>
      </c>
      <c r="H102" s="83">
        <f t="shared" si="5"/>
        <v>23</v>
      </c>
      <c r="I102" s="83">
        <f t="shared" si="5"/>
        <v>22</v>
      </c>
      <c r="J102" s="83">
        <f t="shared" si="5"/>
        <v>11</v>
      </c>
      <c r="K102" s="83">
        <f t="shared" si="5"/>
        <v>25</v>
      </c>
      <c r="L102" s="83">
        <f t="shared" si="5"/>
        <v>30</v>
      </c>
      <c r="M102" s="83">
        <f t="shared" si="5"/>
        <v>28</v>
      </c>
      <c r="N102" s="83">
        <f t="shared" si="5"/>
        <v>44</v>
      </c>
      <c r="O102" s="83">
        <f t="shared" si="5"/>
        <v>39</v>
      </c>
      <c r="P102" s="83">
        <f t="shared" si="5"/>
        <v>27</v>
      </c>
      <c r="Q102" s="83">
        <f t="shared" si="5"/>
        <v>43</v>
      </c>
      <c r="R102" s="83">
        <f t="shared" si="5"/>
        <v>53</v>
      </c>
      <c r="S102" s="83">
        <f t="shared" si="5"/>
        <v>15</v>
      </c>
      <c r="T102" s="83">
        <f t="shared" si="5"/>
        <v>28</v>
      </c>
      <c r="U102" s="83">
        <f t="shared" si="5"/>
        <v>28</v>
      </c>
      <c r="V102" s="83">
        <f t="shared" si="5"/>
        <v>50</v>
      </c>
    </row>
    <row r="103" spans="1:49" x14ac:dyDescent="0.35">
      <c r="A103" s="87">
        <f t="shared" si="4"/>
        <v>0.19991419991419992</v>
      </c>
      <c r="B103" s="67" t="s">
        <v>195</v>
      </c>
      <c r="C103" s="68" t="s">
        <v>246</v>
      </c>
      <c r="D103" s="83">
        <f t="shared" si="6"/>
        <v>49</v>
      </c>
      <c r="E103" s="83">
        <f t="shared" si="5"/>
        <v>46</v>
      </c>
      <c r="F103" s="83">
        <f t="shared" si="5"/>
        <v>43</v>
      </c>
      <c r="G103" s="83">
        <f t="shared" si="5"/>
        <v>44</v>
      </c>
      <c r="H103" s="83">
        <f t="shared" si="5"/>
        <v>42</v>
      </c>
      <c r="I103" s="83">
        <f t="shared" si="5"/>
        <v>35</v>
      </c>
      <c r="J103" s="83">
        <f t="shared" si="5"/>
        <v>13</v>
      </c>
      <c r="K103" s="83">
        <f t="shared" si="5"/>
        <v>26</v>
      </c>
      <c r="L103" s="83">
        <f t="shared" si="5"/>
        <v>37</v>
      </c>
      <c r="M103" s="83">
        <f t="shared" si="5"/>
        <v>5</v>
      </c>
      <c r="N103" s="83">
        <f t="shared" si="5"/>
        <v>27</v>
      </c>
      <c r="O103" s="83">
        <f t="shared" si="5"/>
        <v>27</v>
      </c>
      <c r="P103" s="83">
        <f t="shared" si="5"/>
        <v>5</v>
      </c>
      <c r="Q103" s="83">
        <f t="shared" si="5"/>
        <v>18</v>
      </c>
      <c r="R103" s="83">
        <f t="shared" si="5"/>
        <v>29</v>
      </c>
      <c r="S103" s="83">
        <f t="shared" si="5"/>
        <v>5</v>
      </c>
      <c r="T103" s="83">
        <f t="shared" si="5"/>
        <v>5</v>
      </c>
      <c r="U103" s="83">
        <f t="shared" si="5"/>
        <v>5</v>
      </c>
      <c r="V103" s="83">
        <f t="shared" si="5"/>
        <v>5</v>
      </c>
    </row>
    <row r="104" spans="1:49" x14ac:dyDescent="0.35">
      <c r="A104" s="87">
        <f t="shared" si="4"/>
        <v>3.9026394166581081E-2</v>
      </c>
      <c r="B104" s="67" t="s">
        <v>196</v>
      </c>
      <c r="C104" s="68" t="s">
        <v>247</v>
      </c>
      <c r="D104" s="83">
        <f t="shared" si="6"/>
        <v>5</v>
      </c>
      <c r="E104" s="83">
        <f t="shared" si="5"/>
        <v>5</v>
      </c>
      <c r="F104" s="83">
        <f t="shared" si="5"/>
        <v>5</v>
      </c>
      <c r="G104" s="83">
        <f t="shared" si="5"/>
        <v>5</v>
      </c>
      <c r="H104" s="83">
        <f t="shared" si="5"/>
        <v>5</v>
      </c>
      <c r="I104" s="83">
        <f t="shared" si="5"/>
        <v>5</v>
      </c>
      <c r="J104" s="83">
        <f t="shared" si="5"/>
        <v>5</v>
      </c>
      <c r="K104" s="83">
        <f t="shared" si="5"/>
        <v>5</v>
      </c>
      <c r="L104" s="83">
        <f t="shared" si="5"/>
        <v>5</v>
      </c>
      <c r="M104" s="83">
        <f t="shared" si="5"/>
        <v>5</v>
      </c>
      <c r="N104" s="83">
        <f t="shared" si="5"/>
        <v>5</v>
      </c>
      <c r="O104" s="83">
        <f t="shared" si="5"/>
        <v>5</v>
      </c>
      <c r="P104" s="83">
        <f t="shared" si="5"/>
        <v>5</v>
      </c>
      <c r="Q104" s="83">
        <f t="shared" si="5"/>
        <v>5</v>
      </c>
      <c r="R104" s="83">
        <f t="shared" si="5"/>
        <v>5</v>
      </c>
      <c r="S104" s="83">
        <f t="shared" si="5"/>
        <v>5</v>
      </c>
      <c r="T104" s="83">
        <f t="shared" si="5"/>
        <v>5</v>
      </c>
      <c r="U104" s="83">
        <f t="shared" si="5"/>
        <v>5</v>
      </c>
      <c r="V104" s="83">
        <f t="shared" si="5"/>
        <v>5</v>
      </c>
    </row>
    <row r="105" spans="1:49" x14ac:dyDescent="0.35">
      <c r="A105" s="87">
        <f t="shared" si="4"/>
        <v>0.2839916328288421</v>
      </c>
      <c r="B105" s="67" t="s">
        <v>197</v>
      </c>
      <c r="C105" s="68" t="s">
        <v>248</v>
      </c>
      <c r="D105" s="83">
        <f t="shared" si="6"/>
        <v>31</v>
      </c>
      <c r="E105" s="83">
        <f t="shared" si="5"/>
        <v>29</v>
      </c>
      <c r="F105" s="83">
        <f t="shared" si="5"/>
        <v>37</v>
      </c>
      <c r="G105" s="83">
        <f t="shared" si="5"/>
        <v>31</v>
      </c>
      <c r="H105" s="83">
        <f t="shared" si="5"/>
        <v>35</v>
      </c>
      <c r="I105" s="83">
        <f t="shared" si="5"/>
        <v>28</v>
      </c>
      <c r="J105" s="83">
        <f t="shared" si="5"/>
        <v>18</v>
      </c>
      <c r="K105" s="83">
        <f t="shared" si="5"/>
        <v>38</v>
      </c>
      <c r="L105" s="83">
        <f t="shared" si="5"/>
        <v>42</v>
      </c>
      <c r="M105" s="83">
        <f t="shared" si="5"/>
        <v>25</v>
      </c>
      <c r="N105" s="83">
        <f t="shared" si="5"/>
        <v>49</v>
      </c>
      <c r="O105" s="83">
        <f t="shared" si="5"/>
        <v>32</v>
      </c>
      <c r="P105" s="83">
        <f t="shared" si="5"/>
        <v>26</v>
      </c>
      <c r="Q105" s="83">
        <f t="shared" si="5"/>
        <v>38</v>
      </c>
      <c r="R105" s="83">
        <f t="shared" si="5"/>
        <v>29</v>
      </c>
      <c r="S105" s="83">
        <f t="shared" si="5"/>
        <v>14</v>
      </c>
      <c r="T105" s="83">
        <f t="shared" si="5"/>
        <v>19</v>
      </c>
      <c r="U105" s="83">
        <f t="shared" si="5"/>
        <v>31</v>
      </c>
      <c r="V105" s="83">
        <f t="shared" si="5"/>
        <v>25</v>
      </c>
    </row>
    <row r="106" spans="1:49" ht="15" thickBot="1" x14ac:dyDescent="0.4">
      <c r="A106" s="87">
        <f t="shared" si="4"/>
        <v>8.0542602797795668E-2</v>
      </c>
      <c r="B106" s="70" t="s">
        <v>249</v>
      </c>
      <c r="C106" s="71" t="s">
        <v>182</v>
      </c>
      <c r="D106" s="83">
        <f t="shared" si="6"/>
        <v>5</v>
      </c>
      <c r="E106" s="83">
        <f t="shared" si="5"/>
        <v>5</v>
      </c>
      <c r="F106" s="83">
        <f t="shared" si="5"/>
        <v>5</v>
      </c>
      <c r="G106" s="83">
        <f t="shared" si="5"/>
        <v>5</v>
      </c>
      <c r="H106" s="83">
        <f t="shared" si="5"/>
        <v>5</v>
      </c>
      <c r="I106" s="83">
        <f t="shared" si="5"/>
        <v>5</v>
      </c>
      <c r="J106" s="83">
        <f t="shared" si="5"/>
        <v>5</v>
      </c>
      <c r="K106" s="83">
        <f t="shared" si="5"/>
        <v>5</v>
      </c>
      <c r="L106" s="83">
        <f t="shared" si="5"/>
        <v>5</v>
      </c>
      <c r="M106" s="83">
        <f t="shared" si="5"/>
        <v>5</v>
      </c>
      <c r="N106" s="83">
        <f t="shared" si="5"/>
        <v>5</v>
      </c>
      <c r="O106" s="83">
        <f t="shared" si="5"/>
        <v>5</v>
      </c>
      <c r="P106" s="83">
        <f t="shared" si="5"/>
        <v>5</v>
      </c>
      <c r="Q106" s="83">
        <f t="shared" si="5"/>
        <v>20</v>
      </c>
      <c r="R106" s="83">
        <f t="shared" si="5"/>
        <v>5</v>
      </c>
      <c r="S106" s="83">
        <f t="shared" si="5"/>
        <v>7</v>
      </c>
      <c r="T106" s="83">
        <f t="shared" si="5"/>
        <v>7</v>
      </c>
      <c r="U106" s="83">
        <f t="shared" si="5"/>
        <v>20</v>
      </c>
      <c r="V106" s="83">
        <f t="shared" si="5"/>
        <v>66</v>
      </c>
    </row>
    <row r="107" spans="1:49" ht="15" thickBot="1" x14ac:dyDescent="0.4">
      <c r="A107" s="87">
        <f t="shared" si="4"/>
        <v>0.10011074197120709</v>
      </c>
      <c r="B107" s="70" t="s">
        <v>185</v>
      </c>
      <c r="C107" s="71" t="s">
        <v>185</v>
      </c>
      <c r="D107" s="83">
        <f t="shared" si="6"/>
        <v>5</v>
      </c>
      <c r="E107" s="83">
        <f t="shared" si="5"/>
        <v>5</v>
      </c>
      <c r="F107" s="83">
        <f t="shared" si="5"/>
        <v>5</v>
      </c>
      <c r="G107" s="83">
        <f t="shared" si="5"/>
        <v>5</v>
      </c>
      <c r="H107" s="83">
        <f t="shared" si="5"/>
        <v>5</v>
      </c>
      <c r="I107" s="83">
        <f t="shared" si="5"/>
        <v>5</v>
      </c>
      <c r="J107" s="83">
        <f t="shared" si="5"/>
        <v>5</v>
      </c>
      <c r="K107" s="83">
        <f t="shared" si="5"/>
        <v>5</v>
      </c>
      <c r="L107" s="83">
        <f t="shared" si="5"/>
        <v>15</v>
      </c>
      <c r="M107" s="83">
        <f t="shared" si="5"/>
        <v>5</v>
      </c>
      <c r="N107" s="83">
        <f t="shared" si="5"/>
        <v>8</v>
      </c>
      <c r="O107" s="83">
        <f t="shared" si="5"/>
        <v>5</v>
      </c>
      <c r="P107" s="83">
        <f t="shared" si="5"/>
        <v>5</v>
      </c>
      <c r="Q107" s="83">
        <f t="shared" si="5"/>
        <v>6</v>
      </c>
      <c r="R107" s="83">
        <f t="shared" si="5"/>
        <v>9</v>
      </c>
      <c r="S107" s="83">
        <f t="shared" si="5"/>
        <v>5</v>
      </c>
      <c r="T107" s="83">
        <f t="shared" si="5"/>
        <v>5</v>
      </c>
      <c r="U107" s="83">
        <f t="shared" si="5"/>
        <v>5</v>
      </c>
      <c r="V107" s="83">
        <f t="shared" si="5"/>
        <v>5</v>
      </c>
      <c r="X107" s="69"/>
      <c r="Y107" s="69"/>
    </row>
    <row r="108" spans="1:49" x14ac:dyDescent="0.35">
      <c r="A108" s="89">
        <f>AVERAGE(A99:A107)</f>
        <v>0.18626296535231837</v>
      </c>
    </row>
    <row r="109" spans="1:49" x14ac:dyDescent="0.35">
      <c r="A109" s="89">
        <f>+A108*B109</f>
        <v>6.1466778566265062E-2</v>
      </c>
      <c r="B109" s="108">
        <v>0.33</v>
      </c>
      <c r="C109" s="72" t="s">
        <v>310</v>
      </c>
      <c r="AE109" t="s">
        <v>263</v>
      </c>
    </row>
    <row r="110" spans="1:49" x14ac:dyDescent="0.35">
      <c r="A110" s="107">
        <f>+A109*B110</f>
        <v>5.532010070963855E-3</v>
      </c>
      <c r="B110" s="108">
        <v>0.09</v>
      </c>
      <c r="C110" s="72" t="s">
        <v>311</v>
      </c>
    </row>
    <row r="111" spans="1:49" ht="16" thickBot="1" x14ac:dyDescent="0.4">
      <c r="A111" s="107"/>
      <c r="B111" s="108"/>
      <c r="C111" s="103" t="s">
        <v>278</v>
      </c>
    </row>
    <row r="112" spans="1:49" ht="15" thickBot="1" x14ac:dyDescent="0.4">
      <c r="B112" s="62" t="s">
        <v>240</v>
      </c>
      <c r="C112" s="63"/>
      <c r="D112" s="64" t="s">
        <v>7</v>
      </c>
      <c r="E112" s="64" t="s">
        <v>8</v>
      </c>
      <c r="F112" s="65" t="s">
        <v>9</v>
      </c>
      <c r="G112" s="65" t="s">
        <v>10</v>
      </c>
      <c r="H112" s="65" t="s">
        <v>11</v>
      </c>
      <c r="I112" s="65" t="s">
        <v>12</v>
      </c>
      <c r="J112" s="65" t="s">
        <v>13</v>
      </c>
      <c r="K112" s="65" t="s">
        <v>14</v>
      </c>
      <c r="L112" s="65" t="s">
        <v>15</v>
      </c>
      <c r="M112" s="65" t="s">
        <v>16</v>
      </c>
      <c r="N112" s="65" t="s">
        <v>17</v>
      </c>
      <c r="O112" s="65" t="s">
        <v>18</v>
      </c>
      <c r="P112" s="65" t="s">
        <v>19</v>
      </c>
      <c r="Q112" s="65" t="s">
        <v>20</v>
      </c>
      <c r="R112" s="65" t="s">
        <v>21</v>
      </c>
      <c r="S112" s="65" t="s">
        <v>22</v>
      </c>
      <c r="T112" s="65" t="s">
        <v>23</v>
      </c>
      <c r="U112" s="65">
        <v>7</v>
      </c>
      <c r="V112" s="66">
        <v>8</v>
      </c>
      <c r="AE112" s="73" t="s">
        <v>7</v>
      </c>
      <c r="AF112" s="74" t="s">
        <v>8</v>
      </c>
      <c r="AG112" s="75" t="s">
        <v>9</v>
      </c>
      <c r="AH112" s="75" t="s">
        <v>10</v>
      </c>
      <c r="AI112" s="75" t="s">
        <v>11</v>
      </c>
      <c r="AJ112" s="75" t="s">
        <v>12</v>
      </c>
      <c r="AK112" s="75" t="s">
        <v>13</v>
      </c>
      <c r="AL112" s="75" t="s">
        <v>14</v>
      </c>
      <c r="AM112" s="75" t="s">
        <v>15</v>
      </c>
      <c r="AN112" s="75" t="s">
        <v>16</v>
      </c>
      <c r="AO112" s="75" t="s">
        <v>17</v>
      </c>
      <c r="AP112" s="75" t="s">
        <v>18</v>
      </c>
      <c r="AQ112" s="75" t="s">
        <v>19</v>
      </c>
      <c r="AR112" s="75" t="s">
        <v>20</v>
      </c>
      <c r="AS112" s="75" t="s">
        <v>21</v>
      </c>
      <c r="AT112" s="75" t="s">
        <v>22</v>
      </c>
      <c r="AU112" s="75" t="s">
        <v>23</v>
      </c>
      <c r="AV112" s="75">
        <v>7</v>
      </c>
      <c r="AW112" s="75">
        <v>8</v>
      </c>
    </row>
    <row r="113" spans="2:49" ht="15" thickBot="1" x14ac:dyDescent="0.4">
      <c r="B113" s="67" t="s">
        <v>241</v>
      </c>
      <c r="C113" s="68" t="s">
        <v>242</v>
      </c>
      <c r="D113" s="93">
        <f>MAX(D85/AE113/10,0)</f>
        <v>0.36666666666666664</v>
      </c>
      <c r="E113" s="93">
        <f t="shared" ref="E113:V120" si="7">MAX(E85/AF113/10,0)</f>
        <v>0.26666666666666666</v>
      </c>
      <c r="F113" s="93">
        <f t="shared" si="7"/>
        <v>0.38181818181818183</v>
      </c>
      <c r="G113" s="93">
        <f t="shared" si="7"/>
        <v>0.27058823529411768</v>
      </c>
      <c r="H113" s="93">
        <f t="shared" si="7"/>
        <v>0.28333333333333333</v>
      </c>
      <c r="I113" s="93">
        <f t="shared" si="7"/>
        <v>0.2</v>
      </c>
      <c r="J113" s="93">
        <f t="shared" si="7"/>
        <v>0.1736842105263158</v>
      </c>
      <c r="K113" s="93">
        <f t="shared" si="7"/>
        <v>0.26190476190476192</v>
      </c>
      <c r="L113" s="93">
        <f t="shared" si="7"/>
        <v>0.43846153846153851</v>
      </c>
      <c r="M113" s="93">
        <f t="shared" si="7"/>
        <v>0.22000000000000003</v>
      </c>
      <c r="N113" s="93">
        <f t="shared" si="7"/>
        <v>0.44615384615384618</v>
      </c>
      <c r="O113" s="93">
        <f t="shared" si="7"/>
        <v>0.61111111111111105</v>
      </c>
      <c r="P113" s="93">
        <f t="shared" si="7"/>
        <v>0.11111111111111112</v>
      </c>
      <c r="Q113" s="93">
        <f t="shared" si="7"/>
        <v>0.26363636363636361</v>
      </c>
      <c r="R113" s="93">
        <f t="shared" si="7"/>
        <v>0.57000000000000006</v>
      </c>
      <c r="S113" s="93">
        <f t="shared" si="7"/>
        <v>0</v>
      </c>
      <c r="T113" s="93">
        <f t="shared" si="7"/>
        <v>0.04</v>
      </c>
      <c r="U113" s="93">
        <f t="shared" si="7"/>
        <v>4.4444444444444439E-2</v>
      </c>
      <c r="V113" s="93">
        <f t="shared" si="7"/>
        <v>0</v>
      </c>
      <c r="X113" s="101">
        <f>+$X$148</f>
        <v>1.5</v>
      </c>
      <c r="AD113" s="91" t="s">
        <v>242</v>
      </c>
      <c r="AE113" s="90">
        <v>9</v>
      </c>
      <c r="AF113" s="90">
        <v>15</v>
      </c>
      <c r="AG113" s="90">
        <v>11</v>
      </c>
      <c r="AH113" s="90">
        <v>17</v>
      </c>
      <c r="AI113" s="90">
        <v>18</v>
      </c>
      <c r="AJ113" s="90">
        <v>20</v>
      </c>
      <c r="AK113" s="90">
        <v>19</v>
      </c>
      <c r="AL113" s="90">
        <v>21</v>
      </c>
      <c r="AM113" s="90">
        <v>13</v>
      </c>
      <c r="AN113" s="90">
        <v>10</v>
      </c>
      <c r="AO113" s="90">
        <v>13</v>
      </c>
      <c r="AP113" s="90">
        <v>9</v>
      </c>
      <c r="AQ113" s="90">
        <v>9</v>
      </c>
      <c r="AR113" s="90">
        <v>11</v>
      </c>
      <c r="AS113" s="90">
        <v>10</v>
      </c>
      <c r="AT113" s="90">
        <v>9</v>
      </c>
      <c r="AU113" s="90">
        <v>10</v>
      </c>
      <c r="AV113" s="90">
        <v>9</v>
      </c>
      <c r="AW113" s="90">
        <v>7</v>
      </c>
    </row>
    <row r="114" spans="2:49" ht="15" thickBot="1" x14ac:dyDescent="0.4">
      <c r="B114" s="67" t="s">
        <v>191</v>
      </c>
      <c r="C114" s="68" t="s">
        <v>243</v>
      </c>
      <c r="D114" s="93">
        <f t="shared" ref="D114:D120" si="8">MAX(D86/AE114/10,0)</f>
        <v>0.43333333333333329</v>
      </c>
      <c r="E114" s="93">
        <f t="shared" si="7"/>
        <v>0.36666666666666664</v>
      </c>
      <c r="F114" s="93">
        <f t="shared" si="7"/>
        <v>0.3</v>
      </c>
      <c r="G114" s="93">
        <f t="shared" si="7"/>
        <v>0.2</v>
      </c>
      <c r="H114" s="93">
        <f t="shared" si="7"/>
        <v>0.15</v>
      </c>
      <c r="I114" s="93">
        <f t="shared" si="7"/>
        <v>0.1</v>
      </c>
      <c r="J114" s="93">
        <f t="shared" si="7"/>
        <v>0</v>
      </c>
      <c r="K114" s="93">
        <f t="shared" si="7"/>
        <v>0</v>
      </c>
      <c r="L114" s="93">
        <f t="shared" si="7"/>
        <v>0</v>
      </c>
      <c r="M114" s="93">
        <f t="shared" si="7"/>
        <v>1.6666666666666666E-2</v>
      </c>
      <c r="N114" s="93">
        <f t="shared" si="7"/>
        <v>0.1</v>
      </c>
      <c r="O114" s="93">
        <f t="shared" si="7"/>
        <v>3.3333333333333333E-2</v>
      </c>
      <c r="P114" s="93">
        <f t="shared" si="7"/>
        <v>0.26666666666666666</v>
      </c>
      <c r="Q114" s="93">
        <f t="shared" si="7"/>
        <v>0.35714285714285715</v>
      </c>
      <c r="R114" s="93">
        <f t="shared" si="7"/>
        <v>0.41428571428571431</v>
      </c>
      <c r="S114" s="93">
        <f t="shared" si="7"/>
        <v>0.41666666666666669</v>
      </c>
      <c r="T114" s="93">
        <f t="shared" si="7"/>
        <v>0.44285714285714289</v>
      </c>
      <c r="U114" s="93">
        <f t="shared" si="7"/>
        <v>0.62</v>
      </c>
      <c r="V114" s="93">
        <f t="shared" si="7"/>
        <v>1.35</v>
      </c>
      <c r="AD114" s="92" t="s">
        <v>243</v>
      </c>
      <c r="AE114" s="90">
        <v>6</v>
      </c>
      <c r="AF114" s="90">
        <v>6</v>
      </c>
      <c r="AG114" s="90">
        <v>6</v>
      </c>
      <c r="AH114" s="90">
        <v>6</v>
      </c>
      <c r="AI114" s="90">
        <v>6</v>
      </c>
      <c r="AJ114" s="90">
        <v>8</v>
      </c>
      <c r="AK114" s="90">
        <v>7</v>
      </c>
      <c r="AL114" s="90">
        <v>9</v>
      </c>
      <c r="AM114" s="90">
        <v>8</v>
      </c>
      <c r="AN114" s="90">
        <v>6</v>
      </c>
      <c r="AO114" s="90">
        <v>8</v>
      </c>
      <c r="AP114" s="90">
        <v>6</v>
      </c>
      <c r="AQ114" s="90">
        <v>6</v>
      </c>
      <c r="AR114" s="90">
        <v>7</v>
      </c>
      <c r="AS114" s="90">
        <v>7</v>
      </c>
      <c r="AT114" s="90">
        <v>6</v>
      </c>
      <c r="AU114" s="90">
        <v>7</v>
      </c>
      <c r="AV114" s="90">
        <v>5</v>
      </c>
      <c r="AW114" s="90">
        <v>4</v>
      </c>
    </row>
    <row r="115" spans="2:49" ht="15" thickBot="1" x14ac:dyDescent="0.4">
      <c r="B115" s="67" t="s">
        <v>193</v>
      </c>
      <c r="C115" s="68" t="s">
        <v>244</v>
      </c>
      <c r="D115" s="93">
        <f t="shared" si="8"/>
        <v>0.25555555555555554</v>
      </c>
      <c r="E115" s="93">
        <f t="shared" si="7"/>
        <v>0.1875</v>
      </c>
      <c r="F115" s="93">
        <f t="shared" si="7"/>
        <v>0.2</v>
      </c>
      <c r="G115" s="93">
        <f t="shared" si="7"/>
        <v>0.12222222222222223</v>
      </c>
      <c r="H115" s="93">
        <f t="shared" si="7"/>
        <v>0.34545454545454546</v>
      </c>
      <c r="I115" s="93">
        <f t="shared" si="7"/>
        <v>0.20909090909090908</v>
      </c>
      <c r="J115" s="93">
        <f t="shared" si="7"/>
        <v>0.3</v>
      </c>
      <c r="K115" s="93">
        <f t="shared" si="7"/>
        <v>0.34166666666666667</v>
      </c>
      <c r="L115" s="93">
        <f t="shared" si="7"/>
        <v>0.33846153846153848</v>
      </c>
      <c r="M115" s="93">
        <f t="shared" si="7"/>
        <v>0.24444444444444446</v>
      </c>
      <c r="N115" s="93">
        <f t="shared" si="7"/>
        <v>0.34166666666666667</v>
      </c>
      <c r="O115" s="93">
        <f t="shared" si="7"/>
        <v>0.48749999999999999</v>
      </c>
      <c r="P115" s="93">
        <f t="shared" si="7"/>
        <v>0.15555555555555556</v>
      </c>
      <c r="Q115" s="93">
        <f t="shared" si="7"/>
        <v>0.34545454545454546</v>
      </c>
      <c r="R115" s="93">
        <f t="shared" si="7"/>
        <v>0.41111111111111109</v>
      </c>
      <c r="S115" s="93">
        <f t="shared" si="7"/>
        <v>0</v>
      </c>
      <c r="T115" s="93">
        <f t="shared" si="7"/>
        <v>0.25555555555555554</v>
      </c>
      <c r="U115" s="93">
        <f t="shared" si="7"/>
        <v>0.2</v>
      </c>
      <c r="V115" s="93">
        <f t="shared" si="7"/>
        <v>0.5</v>
      </c>
      <c r="AD115" s="92" t="s">
        <v>244</v>
      </c>
      <c r="AE115" s="90">
        <v>9</v>
      </c>
      <c r="AF115" s="90">
        <v>8</v>
      </c>
      <c r="AG115" s="90">
        <v>12</v>
      </c>
      <c r="AH115" s="90">
        <v>9</v>
      </c>
      <c r="AI115" s="90">
        <v>11</v>
      </c>
      <c r="AJ115" s="90">
        <v>11</v>
      </c>
      <c r="AK115" s="90">
        <v>10</v>
      </c>
      <c r="AL115" s="90">
        <v>12</v>
      </c>
      <c r="AM115" s="90">
        <v>13</v>
      </c>
      <c r="AN115" s="90">
        <v>9</v>
      </c>
      <c r="AO115" s="90">
        <v>12</v>
      </c>
      <c r="AP115" s="90">
        <v>8</v>
      </c>
      <c r="AQ115" s="90">
        <v>9</v>
      </c>
      <c r="AR115" s="90">
        <v>11</v>
      </c>
      <c r="AS115" s="90">
        <v>9</v>
      </c>
      <c r="AT115" s="90">
        <v>8</v>
      </c>
      <c r="AU115" s="90">
        <v>9</v>
      </c>
      <c r="AV115" s="90">
        <v>7</v>
      </c>
      <c r="AW115" s="90">
        <v>5</v>
      </c>
    </row>
    <row r="116" spans="2:49" ht="15" thickBot="1" x14ac:dyDescent="0.4">
      <c r="B116" s="67" t="s">
        <v>194</v>
      </c>
      <c r="C116" s="68" t="s">
        <v>245</v>
      </c>
      <c r="D116" s="93">
        <f t="shared" si="8"/>
        <v>0.12857142857142859</v>
      </c>
      <c r="E116" s="93">
        <f t="shared" si="7"/>
        <v>0.11428571428571428</v>
      </c>
      <c r="F116" s="93">
        <f t="shared" si="7"/>
        <v>9.4117647058823528E-2</v>
      </c>
      <c r="G116" s="93">
        <f t="shared" si="7"/>
        <v>0.12666666666666665</v>
      </c>
      <c r="H116" s="93">
        <f t="shared" si="7"/>
        <v>0.12352941176470589</v>
      </c>
      <c r="I116" s="93">
        <f t="shared" si="7"/>
        <v>0.10526315789473684</v>
      </c>
      <c r="J116" s="93">
        <f t="shared" si="7"/>
        <v>0.05</v>
      </c>
      <c r="K116" s="93">
        <f t="shared" si="7"/>
        <v>0.10454545454545454</v>
      </c>
      <c r="L116" s="93">
        <f t="shared" si="7"/>
        <v>0.11666666666666667</v>
      </c>
      <c r="M116" s="93">
        <f t="shared" si="7"/>
        <v>0.15294117647058822</v>
      </c>
      <c r="N116" s="93">
        <f t="shared" si="7"/>
        <v>0.19090909090909092</v>
      </c>
      <c r="O116" s="93">
        <f t="shared" si="7"/>
        <v>0.23125000000000001</v>
      </c>
      <c r="P116" s="93">
        <f t="shared" si="7"/>
        <v>0.17857142857142858</v>
      </c>
      <c r="Q116" s="93">
        <f t="shared" si="7"/>
        <v>0.22777777777777777</v>
      </c>
      <c r="R116" s="93">
        <f t="shared" si="7"/>
        <v>0.28333333333333333</v>
      </c>
      <c r="S116" s="93">
        <f t="shared" si="7"/>
        <v>9.285714285714286E-2</v>
      </c>
      <c r="T116" s="93">
        <f t="shared" si="7"/>
        <v>0.15294117647058822</v>
      </c>
      <c r="U116" s="93">
        <f t="shared" si="7"/>
        <v>0.18571428571428572</v>
      </c>
      <c r="V116" s="93">
        <f t="shared" si="7"/>
        <v>0.43636363636363634</v>
      </c>
      <c r="AD116" s="92" t="s">
        <v>264</v>
      </c>
      <c r="AE116" s="90">
        <v>14</v>
      </c>
      <c r="AF116" s="90">
        <v>14</v>
      </c>
      <c r="AG116" s="90">
        <v>17</v>
      </c>
      <c r="AH116" s="90">
        <v>15</v>
      </c>
      <c r="AI116" s="90">
        <v>17</v>
      </c>
      <c r="AJ116" s="90">
        <v>19</v>
      </c>
      <c r="AK116" s="90">
        <v>18</v>
      </c>
      <c r="AL116" s="90">
        <v>22</v>
      </c>
      <c r="AM116" s="90">
        <v>24</v>
      </c>
      <c r="AN116" s="90">
        <v>17</v>
      </c>
      <c r="AO116" s="90">
        <v>22</v>
      </c>
      <c r="AP116" s="90">
        <v>16</v>
      </c>
      <c r="AQ116" s="90">
        <v>14</v>
      </c>
      <c r="AR116" s="90">
        <v>18</v>
      </c>
      <c r="AS116" s="90">
        <v>18</v>
      </c>
      <c r="AT116" s="90">
        <v>14</v>
      </c>
      <c r="AU116" s="90">
        <v>17</v>
      </c>
      <c r="AV116" s="90">
        <v>14</v>
      </c>
      <c r="AW116" s="90">
        <v>11</v>
      </c>
    </row>
    <row r="117" spans="2:49" ht="15" thickBot="1" x14ac:dyDescent="0.4">
      <c r="B117" s="67" t="s">
        <v>195</v>
      </c>
      <c r="C117" s="68" t="s">
        <v>246</v>
      </c>
      <c r="D117" s="93">
        <f t="shared" si="8"/>
        <v>2.35</v>
      </c>
      <c r="E117" s="93">
        <f t="shared" si="7"/>
        <v>2.2000000000000002</v>
      </c>
      <c r="F117" s="93">
        <f t="shared" si="7"/>
        <v>2.0499999999999998</v>
      </c>
      <c r="G117" s="93">
        <f t="shared" si="7"/>
        <v>2.1</v>
      </c>
      <c r="H117" s="93">
        <f t="shared" si="7"/>
        <v>2</v>
      </c>
      <c r="I117" s="93">
        <f t="shared" si="7"/>
        <v>1.65</v>
      </c>
      <c r="J117" s="93">
        <f t="shared" si="7"/>
        <v>0.55000000000000004</v>
      </c>
      <c r="K117" s="93">
        <f t="shared" si="7"/>
        <v>0.8</v>
      </c>
      <c r="L117" s="93">
        <f t="shared" si="7"/>
        <v>0.875</v>
      </c>
      <c r="M117" s="93">
        <f t="shared" si="7"/>
        <v>0.1</v>
      </c>
      <c r="N117" s="93">
        <f t="shared" si="7"/>
        <v>0.83333333333333337</v>
      </c>
      <c r="O117" s="93">
        <f t="shared" si="7"/>
        <v>1.25</v>
      </c>
      <c r="P117" s="93">
        <f t="shared" si="7"/>
        <v>0</v>
      </c>
      <c r="Q117" s="93">
        <f t="shared" si="7"/>
        <v>0.53333333333333333</v>
      </c>
      <c r="R117" s="93">
        <f t="shared" si="7"/>
        <v>1.35</v>
      </c>
      <c r="S117" s="93">
        <f t="shared" si="7"/>
        <v>0</v>
      </c>
      <c r="T117" s="93">
        <f t="shared" si="7"/>
        <v>0</v>
      </c>
      <c r="U117" s="93">
        <f t="shared" si="7"/>
        <v>0</v>
      </c>
      <c r="V117" s="93">
        <f t="shared" si="7"/>
        <v>0</v>
      </c>
      <c r="AD117" s="92" t="s">
        <v>265</v>
      </c>
      <c r="AE117" s="90">
        <v>2</v>
      </c>
      <c r="AF117" s="90">
        <v>2</v>
      </c>
      <c r="AG117" s="90">
        <v>2</v>
      </c>
      <c r="AH117" s="90">
        <v>2</v>
      </c>
      <c r="AI117" s="90">
        <v>2</v>
      </c>
      <c r="AJ117" s="90">
        <v>2</v>
      </c>
      <c r="AK117" s="90">
        <v>2</v>
      </c>
      <c r="AL117" s="90">
        <v>3</v>
      </c>
      <c r="AM117" s="90">
        <v>4</v>
      </c>
      <c r="AN117" s="90">
        <v>2</v>
      </c>
      <c r="AO117" s="90">
        <v>3</v>
      </c>
      <c r="AP117" s="90">
        <v>2</v>
      </c>
      <c r="AQ117" s="90">
        <v>2</v>
      </c>
      <c r="AR117" s="90">
        <v>3</v>
      </c>
      <c r="AS117" s="90">
        <v>2</v>
      </c>
      <c r="AT117" s="90">
        <v>2</v>
      </c>
      <c r="AU117" s="90">
        <v>2</v>
      </c>
      <c r="AV117" s="90">
        <v>2</v>
      </c>
      <c r="AW117" s="90">
        <v>1</v>
      </c>
    </row>
    <row r="118" spans="2:49" ht="15" thickBot="1" x14ac:dyDescent="0.4">
      <c r="B118" s="67" t="s">
        <v>196</v>
      </c>
      <c r="C118" s="68" t="s">
        <v>247</v>
      </c>
      <c r="D118" s="93">
        <f t="shared" si="8"/>
        <v>0</v>
      </c>
      <c r="E118" s="93">
        <f t="shared" si="7"/>
        <v>0</v>
      </c>
      <c r="F118" s="93">
        <f t="shared" si="7"/>
        <v>0</v>
      </c>
      <c r="G118" s="93">
        <f t="shared" si="7"/>
        <v>0</v>
      </c>
      <c r="H118" s="93">
        <f t="shared" si="7"/>
        <v>0</v>
      </c>
      <c r="I118" s="93">
        <f t="shared" si="7"/>
        <v>0</v>
      </c>
      <c r="J118" s="93">
        <f t="shared" si="7"/>
        <v>0</v>
      </c>
      <c r="K118" s="93">
        <f t="shared" si="7"/>
        <v>0</v>
      </c>
      <c r="L118" s="93">
        <f t="shared" si="7"/>
        <v>0</v>
      </c>
      <c r="M118" s="93">
        <f t="shared" si="7"/>
        <v>0</v>
      </c>
      <c r="N118" s="93">
        <f t="shared" si="7"/>
        <v>0</v>
      </c>
      <c r="O118" s="93">
        <f t="shared" si="7"/>
        <v>0</v>
      </c>
      <c r="P118" s="93">
        <f t="shared" si="7"/>
        <v>0</v>
      </c>
      <c r="Q118" s="93">
        <f t="shared" si="7"/>
        <v>0</v>
      </c>
      <c r="R118" s="93">
        <f t="shared" si="7"/>
        <v>0</v>
      </c>
      <c r="S118" s="93">
        <f t="shared" si="7"/>
        <v>0</v>
      </c>
      <c r="T118" s="93">
        <f t="shared" si="7"/>
        <v>0</v>
      </c>
      <c r="U118" s="93">
        <f t="shared" si="7"/>
        <v>0</v>
      </c>
      <c r="V118" s="93">
        <f t="shared" si="7"/>
        <v>0</v>
      </c>
      <c r="AD118" s="92" t="s">
        <v>266</v>
      </c>
      <c r="AE118" s="90">
        <v>8</v>
      </c>
      <c r="AF118" s="90">
        <v>8</v>
      </c>
      <c r="AG118" s="90">
        <v>12</v>
      </c>
      <c r="AH118" s="90">
        <v>9</v>
      </c>
      <c r="AI118" s="90">
        <v>11</v>
      </c>
      <c r="AJ118" s="90">
        <v>12</v>
      </c>
      <c r="AK118" s="90">
        <v>12</v>
      </c>
      <c r="AL118" s="90">
        <v>17</v>
      </c>
      <c r="AM118" s="90">
        <v>17</v>
      </c>
      <c r="AN118" s="90">
        <v>11</v>
      </c>
      <c r="AO118" s="90">
        <v>13</v>
      </c>
      <c r="AP118" s="90">
        <v>9</v>
      </c>
      <c r="AQ118" s="90">
        <v>10</v>
      </c>
      <c r="AR118" s="90">
        <v>11</v>
      </c>
      <c r="AS118" s="90">
        <v>10</v>
      </c>
      <c r="AT118" s="90">
        <v>9</v>
      </c>
      <c r="AU118" s="90">
        <v>10</v>
      </c>
      <c r="AV118" s="90">
        <v>9</v>
      </c>
      <c r="AW118" s="90">
        <v>6</v>
      </c>
    </row>
    <row r="119" spans="2:49" ht="15" thickBot="1" x14ac:dyDescent="0.4">
      <c r="B119" s="67" t="s">
        <v>197</v>
      </c>
      <c r="C119" s="68" t="s">
        <v>248</v>
      </c>
      <c r="D119" s="93">
        <f t="shared" si="8"/>
        <v>0.28999999999999998</v>
      </c>
      <c r="E119" s="93">
        <f t="shared" si="7"/>
        <v>0.24545454545454545</v>
      </c>
      <c r="F119" s="93">
        <f t="shared" si="7"/>
        <v>0.26923076923076927</v>
      </c>
      <c r="G119" s="93">
        <f t="shared" si="7"/>
        <v>0.24166666666666664</v>
      </c>
      <c r="H119" s="93">
        <f t="shared" si="7"/>
        <v>0.25384615384615383</v>
      </c>
      <c r="I119" s="93">
        <f t="shared" si="7"/>
        <v>0.16250000000000001</v>
      </c>
      <c r="J119" s="93">
        <f t="shared" si="7"/>
        <v>0.10666666666666666</v>
      </c>
      <c r="K119" s="93">
        <f t="shared" si="7"/>
        <v>0.17142857142857143</v>
      </c>
      <c r="L119" s="93">
        <f t="shared" si="7"/>
        <v>0.18181818181818182</v>
      </c>
      <c r="M119" s="93">
        <f t="shared" si="7"/>
        <v>0.15333333333333335</v>
      </c>
      <c r="N119" s="93">
        <f t="shared" si="7"/>
        <v>0.2473684210526316</v>
      </c>
      <c r="O119" s="93">
        <f t="shared" si="7"/>
        <v>0.2</v>
      </c>
      <c r="P119" s="93">
        <f t="shared" si="7"/>
        <v>0.17142857142857143</v>
      </c>
      <c r="Q119" s="93">
        <f t="shared" si="7"/>
        <v>0.21176470588235294</v>
      </c>
      <c r="R119" s="93">
        <f t="shared" si="7"/>
        <v>0.16875000000000001</v>
      </c>
      <c r="S119" s="93">
        <f t="shared" si="7"/>
        <v>9.2307692307692313E-2</v>
      </c>
      <c r="T119" s="93">
        <f t="shared" si="7"/>
        <v>0.10625</v>
      </c>
      <c r="U119" s="93">
        <f t="shared" si="7"/>
        <v>0.24166666666666664</v>
      </c>
      <c r="V119" s="93">
        <f t="shared" si="7"/>
        <v>0.22999999999999998</v>
      </c>
      <c r="AD119" s="92" t="s">
        <v>267</v>
      </c>
      <c r="AE119" s="90">
        <v>10</v>
      </c>
      <c r="AF119" s="90">
        <v>11</v>
      </c>
      <c r="AG119" s="90">
        <v>13</v>
      </c>
      <c r="AH119" s="90">
        <v>12</v>
      </c>
      <c r="AI119" s="90">
        <v>13</v>
      </c>
      <c r="AJ119" s="90">
        <v>16</v>
      </c>
      <c r="AK119" s="90">
        <v>15</v>
      </c>
      <c r="AL119" s="90">
        <v>21</v>
      </c>
      <c r="AM119" s="90">
        <v>22</v>
      </c>
      <c r="AN119" s="90">
        <v>15</v>
      </c>
      <c r="AO119" s="90">
        <v>19</v>
      </c>
      <c r="AP119" s="90">
        <v>15</v>
      </c>
      <c r="AQ119" s="90">
        <v>14</v>
      </c>
      <c r="AR119" s="90">
        <v>17</v>
      </c>
      <c r="AS119" s="90">
        <v>16</v>
      </c>
      <c r="AT119" s="90">
        <v>13</v>
      </c>
      <c r="AU119" s="90">
        <v>16</v>
      </c>
      <c r="AV119" s="90">
        <v>12</v>
      </c>
      <c r="AW119" s="90">
        <v>10</v>
      </c>
    </row>
    <row r="120" spans="2:49" ht="15" thickBot="1" x14ac:dyDescent="0.4">
      <c r="B120" s="70" t="s">
        <v>249</v>
      </c>
      <c r="C120" s="71" t="s">
        <v>182</v>
      </c>
      <c r="D120" s="93">
        <f t="shared" si="8"/>
        <v>0</v>
      </c>
      <c r="E120" s="93">
        <f t="shared" si="7"/>
        <v>0</v>
      </c>
      <c r="F120" s="93">
        <f t="shared" si="7"/>
        <v>0</v>
      </c>
      <c r="G120" s="93">
        <f t="shared" si="7"/>
        <v>0</v>
      </c>
      <c r="H120" s="93">
        <f t="shared" si="7"/>
        <v>0</v>
      </c>
      <c r="I120" s="93">
        <f t="shared" si="7"/>
        <v>0</v>
      </c>
      <c r="J120" s="93">
        <f t="shared" si="7"/>
        <v>0</v>
      </c>
      <c r="K120" s="93">
        <f t="shared" si="7"/>
        <v>0</v>
      </c>
      <c r="L120" s="93">
        <f t="shared" si="7"/>
        <v>0</v>
      </c>
      <c r="M120" s="93">
        <f t="shared" si="7"/>
        <v>0</v>
      </c>
      <c r="N120" s="93">
        <f t="shared" si="7"/>
        <v>0</v>
      </c>
      <c r="O120" s="93">
        <f t="shared" si="7"/>
        <v>0</v>
      </c>
      <c r="P120" s="93">
        <f t="shared" si="7"/>
        <v>0</v>
      </c>
      <c r="Q120" s="93">
        <f t="shared" si="7"/>
        <v>4.3902439024390241E-2</v>
      </c>
      <c r="R120" s="93">
        <f t="shared" si="7"/>
        <v>0</v>
      </c>
      <c r="S120" s="93">
        <f t="shared" si="7"/>
        <v>2.0833333333333336E-2</v>
      </c>
      <c r="T120" s="93">
        <f t="shared" si="7"/>
        <v>1.5625E-2</v>
      </c>
      <c r="U120" s="93">
        <f t="shared" si="7"/>
        <v>7.8260869565217397E-2</v>
      </c>
      <c r="V120" s="93">
        <f t="shared" si="7"/>
        <v>0.4</v>
      </c>
      <c r="AD120" s="92" t="s">
        <v>182</v>
      </c>
      <c r="AE120" s="90">
        <v>38</v>
      </c>
      <c r="AF120" s="90">
        <v>37</v>
      </c>
      <c r="AG120" s="90">
        <v>55</v>
      </c>
      <c r="AH120" s="90">
        <v>45</v>
      </c>
      <c r="AI120" s="90">
        <v>53</v>
      </c>
      <c r="AJ120" s="90">
        <v>53</v>
      </c>
      <c r="AK120" s="90">
        <v>49</v>
      </c>
      <c r="AL120" s="90">
        <v>58</v>
      </c>
      <c r="AM120" s="90">
        <v>66</v>
      </c>
      <c r="AN120" s="90">
        <v>36</v>
      </c>
      <c r="AO120" s="90">
        <v>56</v>
      </c>
      <c r="AP120" s="90">
        <v>38</v>
      </c>
      <c r="AQ120" s="90">
        <v>29</v>
      </c>
      <c r="AR120" s="90">
        <v>41</v>
      </c>
      <c r="AS120" s="90">
        <v>36</v>
      </c>
      <c r="AT120" s="90">
        <v>24</v>
      </c>
      <c r="AU120" s="90">
        <v>32</v>
      </c>
      <c r="AV120" s="90">
        <v>23</v>
      </c>
      <c r="AW120" s="90">
        <v>16</v>
      </c>
    </row>
    <row r="123" spans="2:49" ht="15.5" x14ac:dyDescent="0.35">
      <c r="C123" s="103" t="s">
        <v>282</v>
      </c>
    </row>
    <row r="125" spans="2:49" ht="15.5" x14ac:dyDescent="0.35">
      <c r="B125" s="102" t="s">
        <v>277</v>
      </c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</row>
    <row r="126" spans="2:49" ht="32" thickBot="1" x14ac:dyDescent="0.4">
      <c r="B126" s="94" t="s">
        <v>188</v>
      </c>
      <c r="C126" s="90"/>
      <c r="D126" s="95" t="s">
        <v>7</v>
      </c>
      <c r="E126" s="96" t="s">
        <v>8</v>
      </c>
      <c r="F126" s="95" t="s">
        <v>9</v>
      </c>
      <c r="G126" s="96" t="s">
        <v>10</v>
      </c>
      <c r="H126" s="96" t="s">
        <v>11</v>
      </c>
      <c r="I126" s="96" t="s">
        <v>12</v>
      </c>
      <c r="J126" s="95" t="s">
        <v>13</v>
      </c>
      <c r="K126" s="95" t="s">
        <v>14</v>
      </c>
      <c r="L126" s="96" t="s">
        <v>15</v>
      </c>
      <c r="M126" s="95" t="s">
        <v>16</v>
      </c>
      <c r="N126" s="96" t="s">
        <v>17</v>
      </c>
      <c r="O126" s="95" t="s">
        <v>18</v>
      </c>
      <c r="P126" s="96" t="s">
        <v>268</v>
      </c>
      <c r="Q126" s="96" t="s">
        <v>269</v>
      </c>
      <c r="R126" s="96" t="s">
        <v>270</v>
      </c>
      <c r="S126" s="96" t="s">
        <v>22</v>
      </c>
      <c r="T126" s="95" t="s">
        <v>23</v>
      </c>
      <c r="U126" s="95">
        <v>7</v>
      </c>
      <c r="V126" s="96">
        <v>8</v>
      </c>
    </row>
    <row r="127" spans="2:49" ht="20.5" thickBot="1" x14ac:dyDescent="0.4">
      <c r="B127" s="97" t="s">
        <v>271</v>
      </c>
      <c r="C127" s="68" t="s">
        <v>242</v>
      </c>
      <c r="D127" s="98">
        <v>41</v>
      </c>
      <c r="E127" s="98">
        <v>28</v>
      </c>
      <c r="F127" s="98">
        <v>18</v>
      </c>
      <c r="G127" s="98">
        <v>19</v>
      </c>
      <c r="H127" s="98">
        <v>6</v>
      </c>
      <c r="I127" s="98">
        <v>16</v>
      </c>
      <c r="J127" s="98">
        <v>12</v>
      </c>
      <c r="K127" s="98">
        <v>6</v>
      </c>
      <c r="L127" s="98">
        <v>24</v>
      </c>
      <c r="M127" s="98">
        <v>16</v>
      </c>
      <c r="N127" s="98">
        <v>26</v>
      </c>
      <c r="O127" s="98">
        <v>27</v>
      </c>
      <c r="P127" s="98">
        <v>21</v>
      </c>
      <c r="Q127" s="98">
        <v>19</v>
      </c>
      <c r="R127" s="98">
        <v>23</v>
      </c>
      <c r="S127" s="98">
        <v>10</v>
      </c>
      <c r="T127" s="98">
        <v>12</v>
      </c>
      <c r="U127" s="98">
        <v>15</v>
      </c>
      <c r="V127" s="98">
        <v>20</v>
      </c>
    </row>
    <row r="128" spans="2:49" ht="15" thickBot="1" x14ac:dyDescent="0.4">
      <c r="B128" s="99" t="s">
        <v>191</v>
      </c>
      <c r="C128" s="68" t="s">
        <v>243</v>
      </c>
      <c r="D128" s="98">
        <v>2</v>
      </c>
      <c r="E128" s="98">
        <v>3</v>
      </c>
      <c r="F128" s="98">
        <v>2</v>
      </c>
      <c r="G128" s="98">
        <v>2</v>
      </c>
      <c r="H128" s="98">
        <v>0</v>
      </c>
      <c r="I128" s="98">
        <v>9</v>
      </c>
      <c r="J128" s="98">
        <v>0</v>
      </c>
      <c r="K128" s="98">
        <v>-4</v>
      </c>
      <c r="L128" s="98">
        <v>1</v>
      </c>
      <c r="M128" s="98">
        <v>3</v>
      </c>
      <c r="N128" s="98">
        <v>6</v>
      </c>
      <c r="O128" s="98">
        <v>4</v>
      </c>
      <c r="P128" s="98">
        <v>4</v>
      </c>
      <c r="Q128" s="98">
        <v>4</v>
      </c>
      <c r="R128" s="98">
        <v>3</v>
      </c>
      <c r="S128" s="98">
        <v>4</v>
      </c>
      <c r="T128" s="98">
        <v>1</v>
      </c>
      <c r="U128" s="98">
        <v>3</v>
      </c>
      <c r="V128" s="98">
        <v>3</v>
      </c>
    </row>
    <row r="129" spans="2:22" ht="15" thickBot="1" x14ac:dyDescent="0.4">
      <c r="B129" s="97" t="s">
        <v>193</v>
      </c>
      <c r="C129" s="68" t="s">
        <v>244</v>
      </c>
      <c r="D129" s="98">
        <v>7</v>
      </c>
      <c r="E129" s="98">
        <v>9</v>
      </c>
      <c r="F129" s="98">
        <v>4</v>
      </c>
      <c r="G129" s="98">
        <v>8</v>
      </c>
      <c r="H129" s="98">
        <v>6</v>
      </c>
      <c r="I129" s="98">
        <v>7</v>
      </c>
      <c r="J129" s="98">
        <v>9</v>
      </c>
      <c r="K129" s="98">
        <v>6</v>
      </c>
      <c r="L129" s="98">
        <v>5</v>
      </c>
      <c r="M129" s="98">
        <v>11</v>
      </c>
      <c r="N129" s="98">
        <v>6</v>
      </c>
      <c r="O129" s="98">
        <v>15</v>
      </c>
      <c r="P129" s="98">
        <v>10</v>
      </c>
      <c r="Q129" s="98">
        <v>7</v>
      </c>
      <c r="R129" s="98">
        <v>13</v>
      </c>
      <c r="S129" s="98">
        <v>10</v>
      </c>
      <c r="T129" s="98">
        <v>10</v>
      </c>
      <c r="U129" s="98">
        <v>11</v>
      </c>
      <c r="V129" s="98">
        <v>14</v>
      </c>
    </row>
    <row r="130" spans="2:22" ht="15" thickBot="1" x14ac:dyDescent="0.4">
      <c r="B130" s="97" t="s">
        <v>194</v>
      </c>
      <c r="C130" s="68" t="s">
        <v>245</v>
      </c>
      <c r="D130" s="98">
        <v>-23</v>
      </c>
      <c r="E130" s="98">
        <v>-13</v>
      </c>
      <c r="F130" s="98">
        <v>-18</v>
      </c>
      <c r="G130" s="98">
        <v>-15</v>
      </c>
      <c r="H130" s="98">
        <v>-19</v>
      </c>
      <c r="I130" s="98">
        <v>-29</v>
      </c>
      <c r="J130" s="98">
        <v>-21</v>
      </c>
      <c r="K130" s="98">
        <v>-25</v>
      </c>
      <c r="L130" s="98">
        <v>-33</v>
      </c>
      <c r="M130" s="98">
        <v>-15</v>
      </c>
      <c r="N130" s="98">
        <v>-29</v>
      </c>
      <c r="O130" s="98">
        <v>-14</v>
      </c>
      <c r="P130" s="98">
        <v>-12</v>
      </c>
      <c r="Q130" s="98">
        <v>-19</v>
      </c>
      <c r="R130" s="98">
        <v>-16</v>
      </c>
      <c r="S130" s="98">
        <v>-14</v>
      </c>
      <c r="T130" s="98">
        <v>-18</v>
      </c>
      <c r="U130" s="98">
        <v>-12</v>
      </c>
      <c r="V130" s="98">
        <v>-14</v>
      </c>
    </row>
    <row r="131" spans="2:22" ht="15" thickBot="1" x14ac:dyDescent="0.4">
      <c r="B131" s="97" t="s">
        <v>195</v>
      </c>
      <c r="C131" s="68" t="s">
        <v>246</v>
      </c>
      <c r="D131" s="98">
        <v>41</v>
      </c>
      <c r="E131" s="98">
        <v>35</v>
      </c>
      <c r="F131" s="98">
        <v>48</v>
      </c>
      <c r="G131" s="98">
        <v>38</v>
      </c>
      <c r="H131" s="98">
        <v>42</v>
      </c>
      <c r="I131" s="98">
        <v>38</v>
      </c>
      <c r="J131" s="98">
        <v>39</v>
      </c>
      <c r="K131" s="98">
        <v>33</v>
      </c>
      <c r="L131" s="98">
        <v>34</v>
      </c>
      <c r="M131" s="98">
        <v>32</v>
      </c>
      <c r="N131" s="98">
        <v>28</v>
      </c>
      <c r="O131" s="98">
        <v>29</v>
      </c>
      <c r="P131" s="98">
        <v>31</v>
      </c>
      <c r="Q131" s="98">
        <v>25</v>
      </c>
      <c r="R131" s="98">
        <v>24</v>
      </c>
      <c r="S131" s="98">
        <v>27</v>
      </c>
      <c r="T131" s="98">
        <v>26</v>
      </c>
      <c r="U131" s="98">
        <v>24</v>
      </c>
      <c r="V131" s="98">
        <v>12</v>
      </c>
    </row>
    <row r="132" spans="2:22" ht="15" thickBot="1" x14ac:dyDescent="0.4">
      <c r="B132" s="97" t="s">
        <v>196</v>
      </c>
      <c r="C132" s="68" t="s">
        <v>247</v>
      </c>
      <c r="D132" s="98">
        <v>-13</v>
      </c>
      <c r="E132" s="98">
        <v>-13</v>
      </c>
      <c r="F132" s="98">
        <v>-4</v>
      </c>
      <c r="G132" s="98">
        <v>0</v>
      </c>
      <c r="H132" s="98">
        <v>-3</v>
      </c>
      <c r="I132" s="98">
        <v>-14</v>
      </c>
      <c r="J132" s="98">
        <v>-5</v>
      </c>
      <c r="K132" s="98">
        <v>-9</v>
      </c>
      <c r="L132" s="98">
        <v>-16</v>
      </c>
      <c r="M132" s="98">
        <v>5</v>
      </c>
      <c r="N132" s="98">
        <v>-7</v>
      </c>
      <c r="O132" s="98">
        <v>10</v>
      </c>
      <c r="P132" s="98">
        <v>1</v>
      </c>
      <c r="Q132" s="98">
        <v>1</v>
      </c>
      <c r="R132" s="98">
        <v>11</v>
      </c>
      <c r="S132" s="98">
        <v>0</v>
      </c>
      <c r="T132" s="98">
        <v>1</v>
      </c>
      <c r="U132" s="98">
        <v>4</v>
      </c>
      <c r="V132" s="98">
        <v>-6</v>
      </c>
    </row>
    <row r="133" spans="2:22" ht="15" thickBot="1" x14ac:dyDescent="0.4">
      <c r="B133" s="97" t="s">
        <v>197</v>
      </c>
      <c r="C133" s="68" t="s">
        <v>248</v>
      </c>
      <c r="D133" s="98">
        <v>3</v>
      </c>
      <c r="E133" s="98">
        <v>5</v>
      </c>
      <c r="F133" s="98">
        <v>12</v>
      </c>
      <c r="G133" s="98">
        <v>4</v>
      </c>
      <c r="H133" s="98">
        <v>5</v>
      </c>
      <c r="I133" s="98">
        <v>5</v>
      </c>
      <c r="J133" s="98">
        <v>3</v>
      </c>
      <c r="K133" s="98">
        <v>-9</v>
      </c>
      <c r="L133" s="98">
        <v>-16</v>
      </c>
      <c r="M133" s="98">
        <v>0</v>
      </c>
      <c r="N133" s="98">
        <v>0</v>
      </c>
      <c r="O133" s="98">
        <v>2</v>
      </c>
      <c r="P133" s="98">
        <v>-1</v>
      </c>
      <c r="Q133" s="98">
        <v>4</v>
      </c>
      <c r="R133" s="98">
        <v>-12</v>
      </c>
      <c r="S133" s="98">
        <v>-1</v>
      </c>
      <c r="T133" s="98">
        <v>2</v>
      </c>
      <c r="U133" s="98">
        <v>-1</v>
      </c>
      <c r="V133" s="98">
        <v>-5</v>
      </c>
    </row>
    <row r="134" spans="2:22" ht="15" thickBot="1" x14ac:dyDescent="0.4">
      <c r="B134" s="97" t="s">
        <v>199</v>
      </c>
      <c r="C134" s="71" t="s">
        <v>182</v>
      </c>
      <c r="D134" s="98">
        <v>-55</v>
      </c>
      <c r="E134" s="98">
        <v>-15</v>
      </c>
      <c r="F134" s="98">
        <v>-18</v>
      </c>
      <c r="G134" s="98">
        <v>-22</v>
      </c>
      <c r="H134" s="98">
        <v>-26</v>
      </c>
      <c r="I134" s="98">
        <v>-16</v>
      </c>
      <c r="J134" s="98">
        <v>-21</v>
      </c>
      <c r="K134" s="98">
        <v>-27</v>
      </c>
      <c r="L134" s="98">
        <v>-28</v>
      </c>
      <c r="M134" s="98">
        <v>-33</v>
      </c>
      <c r="N134" s="98">
        <v>-42</v>
      </c>
      <c r="O134" s="98">
        <v>-37</v>
      </c>
      <c r="P134" s="98">
        <v>-39</v>
      </c>
      <c r="Q134" s="98">
        <v>-51</v>
      </c>
      <c r="R134" s="98">
        <v>-53</v>
      </c>
      <c r="S134" s="98">
        <v>-32</v>
      </c>
      <c r="T134" s="98">
        <v>-54</v>
      </c>
      <c r="U134" s="98">
        <v>-34</v>
      </c>
      <c r="V134" s="98">
        <v>-27</v>
      </c>
    </row>
    <row r="135" spans="2:22" ht="15" thickBot="1" x14ac:dyDescent="0.4">
      <c r="B135" s="97" t="s">
        <v>200</v>
      </c>
      <c r="C135" s="90"/>
      <c r="D135" s="98">
        <v>9</v>
      </c>
      <c r="E135" s="98">
        <v>7</v>
      </c>
      <c r="F135" s="98">
        <v>2</v>
      </c>
      <c r="G135" s="98">
        <v>4</v>
      </c>
      <c r="H135" s="98">
        <v>-1</v>
      </c>
      <c r="I135" s="98">
        <v>-2</v>
      </c>
      <c r="J135" s="98">
        <v>-2</v>
      </c>
      <c r="K135" s="98">
        <v>-7</v>
      </c>
      <c r="L135" s="98">
        <v>-11</v>
      </c>
      <c r="M135" s="98">
        <v>3</v>
      </c>
      <c r="N135" s="98">
        <v>-4</v>
      </c>
      <c r="O135" s="98">
        <v>4</v>
      </c>
      <c r="P135" s="98">
        <v>3</v>
      </c>
      <c r="Q135" s="98">
        <v>-1</v>
      </c>
      <c r="R135" s="98">
        <v>-2</v>
      </c>
      <c r="S135" s="98">
        <v>1</v>
      </c>
      <c r="T135" s="98">
        <v>-1</v>
      </c>
      <c r="U135" s="98">
        <v>3</v>
      </c>
      <c r="V135" s="98">
        <v>-1</v>
      </c>
    </row>
    <row r="138" spans="2:22" x14ac:dyDescent="0.35">
      <c r="C138" s="78" t="s">
        <v>272</v>
      </c>
    </row>
    <row r="139" spans="2:22" x14ac:dyDescent="0.35">
      <c r="C139" t="s">
        <v>273</v>
      </c>
      <c r="D139" s="100">
        <f>+D103</f>
        <v>49</v>
      </c>
      <c r="E139" s="100">
        <f t="shared" ref="E139:V139" si="9">+E103</f>
        <v>46</v>
      </c>
      <c r="F139" s="100">
        <f t="shared" si="9"/>
        <v>43</v>
      </c>
      <c r="G139" s="100">
        <f t="shared" si="9"/>
        <v>44</v>
      </c>
      <c r="H139" s="100">
        <f t="shared" si="9"/>
        <v>42</v>
      </c>
      <c r="I139" s="100">
        <f t="shared" si="9"/>
        <v>35</v>
      </c>
      <c r="J139" s="100">
        <f t="shared" si="9"/>
        <v>13</v>
      </c>
      <c r="K139" s="100">
        <f t="shared" si="9"/>
        <v>26</v>
      </c>
      <c r="L139" s="100">
        <f t="shared" si="9"/>
        <v>37</v>
      </c>
      <c r="M139" s="100">
        <f t="shared" si="9"/>
        <v>5</v>
      </c>
      <c r="N139" s="100">
        <f t="shared" si="9"/>
        <v>27</v>
      </c>
      <c r="O139" s="100">
        <f t="shared" si="9"/>
        <v>27</v>
      </c>
      <c r="P139" s="100">
        <f t="shared" si="9"/>
        <v>5</v>
      </c>
      <c r="Q139" s="100">
        <f t="shared" si="9"/>
        <v>18</v>
      </c>
      <c r="R139" s="100">
        <f t="shared" si="9"/>
        <v>29</v>
      </c>
      <c r="S139" s="100">
        <f t="shared" si="9"/>
        <v>5</v>
      </c>
      <c r="T139" s="100">
        <f t="shared" si="9"/>
        <v>5</v>
      </c>
      <c r="U139" s="100">
        <f t="shared" si="9"/>
        <v>5</v>
      </c>
      <c r="V139" s="100">
        <f t="shared" si="9"/>
        <v>5</v>
      </c>
    </row>
    <row r="140" spans="2:22" x14ac:dyDescent="0.35">
      <c r="C140" t="s">
        <v>276</v>
      </c>
      <c r="D140">
        <f>+D131</f>
        <v>41</v>
      </c>
      <c r="E140">
        <f t="shared" ref="E140:V140" si="10">+E131</f>
        <v>35</v>
      </c>
      <c r="F140">
        <f t="shared" si="10"/>
        <v>48</v>
      </c>
      <c r="G140">
        <f t="shared" si="10"/>
        <v>38</v>
      </c>
      <c r="H140">
        <f t="shared" si="10"/>
        <v>42</v>
      </c>
      <c r="I140">
        <f t="shared" si="10"/>
        <v>38</v>
      </c>
      <c r="J140">
        <f t="shared" si="10"/>
        <v>39</v>
      </c>
      <c r="K140">
        <f t="shared" si="10"/>
        <v>33</v>
      </c>
      <c r="L140">
        <f t="shared" si="10"/>
        <v>34</v>
      </c>
      <c r="M140">
        <f t="shared" si="10"/>
        <v>32</v>
      </c>
      <c r="N140">
        <f t="shared" si="10"/>
        <v>28</v>
      </c>
      <c r="O140">
        <f t="shared" si="10"/>
        <v>29</v>
      </c>
      <c r="P140">
        <f t="shared" si="10"/>
        <v>31</v>
      </c>
      <c r="Q140">
        <f t="shared" si="10"/>
        <v>25</v>
      </c>
      <c r="R140">
        <f t="shared" si="10"/>
        <v>24</v>
      </c>
      <c r="S140">
        <f t="shared" si="10"/>
        <v>27</v>
      </c>
      <c r="T140">
        <f t="shared" si="10"/>
        <v>26</v>
      </c>
      <c r="U140">
        <f t="shared" si="10"/>
        <v>24</v>
      </c>
      <c r="V140">
        <f t="shared" si="10"/>
        <v>12</v>
      </c>
    </row>
    <row r="141" spans="2:22" x14ac:dyDescent="0.35">
      <c r="B141">
        <v>0.15</v>
      </c>
      <c r="C141" t="s">
        <v>280</v>
      </c>
      <c r="D141" s="100">
        <f>MIN(D$139,MAX(D$140*$B141,0))</f>
        <v>6.1499999999999995</v>
      </c>
      <c r="E141" s="100">
        <f t="shared" ref="E141:V145" si="11">MIN(E$139,MAX(E$140*$B141,0))</f>
        <v>5.25</v>
      </c>
      <c r="F141" s="100">
        <f t="shared" si="11"/>
        <v>7.1999999999999993</v>
      </c>
      <c r="G141" s="100">
        <f t="shared" si="11"/>
        <v>5.7</v>
      </c>
      <c r="H141" s="100">
        <f t="shared" si="11"/>
        <v>6.3</v>
      </c>
      <c r="I141" s="100">
        <f t="shared" si="11"/>
        <v>5.7</v>
      </c>
      <c r="J141" s="100">
        <f t="shared" si="11"/>
        <v>5.85</v>
      </c>
      <c r="K141" s="100">
        <f t="shared" si="11"/>
        <v>4.95</v>
      </c>
      <c r="L141" s="100">
        <f t="shared" si="11"/>
        <v>5.0999999999999996</v>
      </c>
      <c r="M141" s="100">
        <f t="shared" si="11"/>
        <v>4.8</v>
      </c>
      <c r="N141" s="100">
        <f t="shared" si="11"/>
        <v>4.2</v>
      </c>
      <c r="O141" s="100">
        <f t="shared" si="11"/>
        <v>4.3499999999999996</v>
      </c>
      <c r="P141" s="100">
        <f t="shared" si="11"/>
        <v>4.6499999999999995</v>
      </c>
      <c r="Q141" s="100">
        <f t="shared" si="11"/>
        <v>3.75</v>
      </c>
      <c r="R141" s="100">
        <f t="shared" si="11"/>
        <v>3.5999999999999996</v>
      </c>
      <c r="S141" s="100">
        <f t="shared" si="11"/>
        <v>4.05</v>
      </c>
      <c r="T141" s="100">
        <f t="shared" si="11"/>
        <v>3.9</v>
      </c>
      <c r="U141" s="100">
        <f t="shared" si="11"/>
        <v>3.5999999999999996</v>
      </c>
      <c r="V141" s="100">
        <f t="shared" si="11"/>
        <v>1.7999999999999998</v>
      </c>
    </row>
    <row r="142" spans="2:22" x14ac:dyDescent="0.35">
      <c r="B142">
        <v>0.3</v>
      </c>
      <c r="D142" s="100">
        <f t="shared" ref="D142:S145" si="12">MIN(D$139,MAX(D$140*$B142,0))</f>
        <v>12.299999999999999</v>
      </c>
      <c r="E142" s="100">
        <f t="shared" si="12"/>
        <v>10.5</v>
      </c>
      <c r="F142" s="100">
        <f t="shared" si="12"/>
        <v>14.399999999999999</v>
      </c>
      <c r="G142" s="100">
        <f t="shared" si="12"/>
        <v>11.4</v>
      </c>
      <c r="H142" s="100">
        <f t="shared" si="12"/>
        <v>12.6</v>
      </c>
      <c r="I142" s="100">
        <f t="shared" si="12"/>
        <v>11.4</v>
      </c>
      <c r="J142" s="100">
        <f t="shared" si="12"/>
        <v>11.7</v>
      </c>
      <c r="K142" s="100">
        <f t="shared" si="12"/>
        <v>9.9</v>
      </c>
      <c r="L142" s="100">
        <f t="shared" si="12"/>
        <v>10.199999999999999</v>
      </c>
      <c r="M142" s="100">
        <f t="shared" si="12"/>
        <v>5</v>
      </c>
      <c r="N142" s="100">
        <f t="shared" si="12"/>
        <v>8.4</v>
      </c>
      <c r="O142" s="100">
        <f t="shared" si="12"/>
        <v>8.6999999999999993</v>
      </c>
      <c r="P142" s="100">
        <f t="shared" si="12"/>
        <v>5</v>
      </c>
      <c r="Q142" s="100">
        <f t="shared" si="12"/>
        <v>7.5</v>
      </c>
      <c r="R142" s="100">
        <f t="shared" si="12"/>
        <v>7.1999999999999993</v>
      </c>
      <c r="S142" s="100">
        <f t="shared" si="12"/>
        <v>5</v>
      </c>
      <c r="T142" s="100">
        <f t="shared" si="11"/>
        <v>5</v>
      </c>
      <c r="U142" s="100">
        <f t="shared" si="11"/>
        <v>5</v>
      </c>
      <c r="V142" s="100">
        <f t="shared" si="11"/>
        <v>3.5999999999999996</v>
      </c>
    </row>
    <row r="143" spans="2:22" x14ac:dyDescent="0.35">
      <c r="B143">
        <v>0.5</v>
      </c>
      <c r="D143" s="100">
        <f t="shared" si="12"/>
        <v>20.5</v>
      </c>
      <c r="E143" s="100">
        <f t="shared" si="11"/>
        <v>17.5</v>
      </c>
      <c r="F143" s="100">
        <f t="shared" si="11"/>
        <v>24</v>
      </c>
      <c r="G143" s="100">
        <f t="shared" si="11"/>
        <v>19</v>
      </c>
      <c r="H143" s="100">
        <f t="shared" si="11"/>
        <v>21</v>
      </c>
      <c r="I143" s="100">
        <f t="shared" si="11"/>
        <v>19</v>
      </c>
      <c r="J143" s="100">
        <f t="shared" si="11"/>
        <v>13</v>
      </c>
      <c r="K143" s="100">
        <f t="shared" si="11"/>
        <v>16.5</v>
      </c>
      <c r="L143" s="100">
        <f t="shared" si="11"/>
        <v>17</v>
      </c>
      <c r="M143" s="100">
        <f t="shared" si="11"/>
        <v>5</v>
      </c>
      <c r="N143" s="100">
        <f t="shared" si="11"/>
        <v>14</v>
      </c>
      <c r="O143" s="100">
        <f t="shared" si="11"/>
        <v>14.5</v>
      </c>
      <c r="P143" s="100">
        <f t="shared" si="11"/>
        <v>5</v>
      </c>
      <c r="Q143" s="100">
        <f t="shared" si="11"/>
        <v>12.5</v>
      </c>
      <c r="R143" s="100">
        <f t="shared" si="11"/>
        <v>12</v>
      </c>
      <c r="S143" s="100">
        <f t="shared" si="11"/>
        <v>5</v>
      </c>
      <c r="T143" s="100">
        <f t="shared" si="11"/>
        <v>5</v>
      </c>
      <c r="U143" s="100">
        <f t="shared" si="11"/>
        <v>5</v>
      </c>
      <c r="V143" s="100">
        <f t="shared" si="11"/>
        <v>5</v>
      </c>
    </row>
    <row r="144" spans="2:22" x14ac:dyDescent="0.35">
      <c r="B144" s="110">
        <v>0.7</v>
      </c>
      <c r="C144" s="110" t="s">
        <v>312</v>
      </c>
      <c r="D144" s="100">
        <f t="shared" si="12"/>
        <v>28.7</v>
      </c>
      <c r="E144" s="100">
        <f t="shared" si="11"/>
        <v>24.5</v>
      </c>
      <c r="F144" s="100">
        <f t="shared" si="11"/>
        <v>33.599999999999994</v>
      </c>
      <c r="G144" s="100">
        <f t="shared" si="11"/>
        <v>26.599999999999998</v>
      </c>
      <c r="H144" s="100">
        <f t="shared" si="11"/>
        <v>29.4</v>
      </c>
      <c r="I144" s="100">
        <f t="shared" si="11"/>
        <v>26.599999999999998</v>
      </c>
      <c r="J144" s="100">
        <f t="shared" si="11"/>
        <v>13</v>
      </c>
      <c r="K144" s="100">
        <f t="shared" si="11"/>
        <v>23.099999999999998</v>
      </c>
      <c r="L144" s="100">
        <f t="shared" si="11"/>
        <v>23.799999999999997</v>
      </c>
      <c r="M144" s="100">
        <f t="shared" si="11"/>
        <v>5</v>
      </c>
      <c r="N144" s="100">
        <f t="shared" si="11"/>
        <v>19.599999999999998</v>
      </c>
      <c r="O144" s="100">
        <f t="shared" si="11"/>
        <v>20.299999999999997</v>
      </c>
      <c r="P144" s="100">
        <f t="shared" si="11"/>
        <v>5</v>
      </c>
      <c r="Q144" s="100">
        <f t="shared" si="11"/>
        <v>17.5</v>
      </c>
      <c r="R144" s="100">
        <f t="shared" si="11"/>
        <v>16.799999999999997</v>
      </c>
      <c r="S144" s="100">
        <f t="shared" si="11"/>
        <v>5</v>
      </c>
      <c r="T144" s="100">
        <f t="shared" si="11"/>
        <v>5</v>
      </c>
      <c r="U144" s="100">
        <f t="shared" si="11"/>
        <v>5</v>
      </c>
      <c r="V144" s="100">
        <f t="shared" si="11"/>
        <v>5</v>
      </c>
    </row>
    <row r="145" spans="2:24" ht="15" thickBot="1" x14ac:dyDescent="0.4">
      <c r="B145">
        <v>1</v>
      </c>
      <c r="D145" s="100">
        <f t="shared" si="12"/>
        <v>41</v>
      </c>
      <c r="E145" s="100">
        <f t="shared" si="11"/>
        <v>35</v>
      </c>
      <c r="F145" s="100">
        <f t="shared" si="11"/>
        <v>43</v>
      </c>
      <c r="G145" s="100">
        <f t="shared" si="11"/>
        <v>38</v>
      </c>
      <c r="H145" s="100">
        <f t="shared" si="11"/>
        <v>42</v>
      </c>
      <c r="I145" s="100">
        <f t="shared" si="11"/>
        <v>35</v>
      </c>
      <c r="J145" s="100">
        <f t="shared" si="11"/>
        <v>13</v>
      </c>
      <c r="K145" s="100">
        <f t="shared" si="11"/>
        <v>26</v>
      </c>
      <c r="L145" s="100">
        <f t="shared" si="11"/>
        <v>34</v>
      </c>
      <c r="M145" s="100">
        <f t="shared" si="11"/>
        <v>5</v>
      </c>
      <c r="N145" s="100">
        <f t="shared" si="11"/>
        <v>27</v>
      </c>
      <c r="O145" s="100">
        <f t="shared" si="11"/>
        <v>27</v>
      </c>
      <c r="P145" s="100">
        <f t="shared" si="11"/>
        <v>5</v>
      </c>
      <c r="Q145" s="100">
        <f t="shared" si="11"/>
        <v>18</v>
      </c>
      <c r="R145" s="100">
        <f t="shared" si="11"/>
        <v>24</v>
      </c>
      <c r="S145" s="100">
        <f t="shared" si="11"/>
        <v>5</v>
      </c>
      <c r="T145" s="100">
        <f t="shared" si="11"/>
        <v>5</v>
      </c>
      <c r="U145" s="100">
        <f t="shared" si="11"/>
        <v>5</v>
      </c>
      <c r="V145" s="100">
        <f t="shared" si="11"/>
        <v>5</v>
      </c>
    </row>
    <row r="146" spans="2:24" x14ac:dyDescent="0.35">
      <c r="D146" s="64" t="s">
        <v>7</v>
      </c>
      <c r="E146" s="64" t="s">
        <v>8</v>
      </c>
      <c r="F146" s="65" t="s">
        <v>9</v>
      </c>
      <c r="G146" s="65" t="s">
        <v>10</v>
      </c>
      <c r="H146" s="65" t="s">
        <v>11</v>
      </c>
      <c r="I146" s="65" t="s">
        <v>12</v>
      </c>
      <c r="J146" s="65" t="s">
        <v>13</v>
      </c>
      <c r="K146" s="65" t="s">
        <v>14</v>
      </c>
      <c r="L146" s="65" t="s">
        <v>15</v>
      </c>
      <c r="M146" s="65" t="s">
        <v>16</v>
      </c>
      <c r="N146" s="65" t="s">
        <v>17</v>
      </c>
      <c r="O146" s="65" t="s">
        <v>18</v>
      </c>
      <c r="P146" s="65" t="s">
        <v>19</v>
      </c>
      <c r="Q146" s="65" t="s">
        <v>20</v>
      </c>
      <c r="R146" s="65" t="s">
        <v>21</v>
      </c>
      <c r="S146" s="65" t="s">
        <v>22</v>
      </c>
      <c r="T146" s="65" t="s">
        <v>23</v>
      </c>
      <c r="U146" s="65">
        <v>7</v>
      </c>
      <c r="V146" s="66">
        <v>8</v>
      </c>
    </row>
    <row r="147" spans="2:24" x14ac:dyDescent="0.35">
      <c r="C147" t="s">
        <v>281</v>
      </c>
      <c r="D147" s="100">
        <f>+AE117</f>
        <v>2</v>
      </c>
      <c r="E147" s="100">
        <f t="shared" ref="E147:V147" si="13">+AF117</f>
        <v>2</v>
      </c>
      <c r="F147" s="100">
        <f t="shared" si="13"/>
        <v>2</v>
      </c>
      <c r="G147" s="100">
        <f t="shared" si="13"/>
        <v>2</v>
      </c>
      <c r="H147" s="100">
        <f t="shared" si="13"/>
        <v>2</v>
      </c>
      <c r="I147" s="100">
        <f t="shared" si="13"/>
        <v>2</v>
      </c>
      <c r="J147" s="100">
        <f t="shared" si="13"/>
        <v>2</v>
      </c>
      <c r="K147" s="100">
        <f t="shared" si="13"/>
        <v>3</v>
      </c>
      <c r="L147" s="100">
        <f t="shared" si="13"/>
        <v>4</v>
      </c>
      <c r="M147" s="100">
        <f t="shared" si="13"/>
        <v>2</v>
      </c>
      <c r="N147" s="100">
        <f t="shared" si="13"/>
        <v>3</v>
      </c>
      <c r="O147" s="100">
        <f t="shared" si="13"/>
        <v>2</v>
      </c>
      <c r="P147" s="100">
        <f t="shared" si="13"/>
        <v>2</v>
      </c>
      <c r="Q147" s="100">
        <f t="shared" si="13"/>
        <v>3</v>
      </c>
      <c r="R147" s="100">
        <f t="shared" si="13"/>
        <v>2</v>
      </c>
      <c r="S147" s="100">
        <f t="shared" si="13"/>
        <v>2</v>
      </c>
      <c r="T147" s="100">
        <f t="shared" si="13"/>
        <v>2</v>
      </c>
      <c r="U147" s="100">
        <f t="shared" si="13"/>
        <v>2</v>
      </c>
      <c r="V147" s="100">
        <f t="shared" si="13"/>
        <v>1</v>
      </c>
    </row>
    <row r="148" spans="2:24" x14ac:dyDescent="0.35">
      <c r="B148">
        <v>0.15</v>
      </c>
      <c r="C148" t="s">
        <v>279</v>
      </c>
      <c r="D148" s="93">
        <f>MAX(0,D$139-D141)/D$147/10</f>
        <v>2.1425000000000001</v>
      </c>
      <c r="E148" s="93">
        <f t="shared" ref="E148:V152" si="14">MAX(0,E$139-E141)/E$147/10</f>
        <v>2.0375000000000001</v>
      </c>
      <c r="F148" s="93">
        <f t="shared" si="14"/>
        <v>1.7899999999999998</v>
      </c>
      <c r="G148" s="93">
        <f t="shared" si="14"/>
        <v>1.9149999999999998</v>
      </c>
      <c r="H148" s="93">
        <f t="shared" si="14"/>
        <v>1.7850000000000001</v>
      </c>
      <c r="I148" s="93">
        <f t="shared" si="14"/>
        <v>1.4650000000000001</v>
      </c>
      <c r="J148" s="93">
        <f t="shared" si="14"/>
        <v>0.35750000000000004</v>
      </c>
      <c r="K148" s="93">
        <f t="shared" si="14"/>
        <v>0.70166666666666666</v>
      </c>
      <c r="L148" s="93">
        <f t="shared" si="14"/>
        <v>0.79749999999999999</v>
      </c>
      <c r="M148" s="93">
        <f t="shared" si="14"/>
        <v>1.0000000000000009E-2</v>
      </c>
      <c r="N148" s="93">
        <f t="shared" si="14"/>
        <v>0.76</v>
      </c>
      <c r="O148" s="93">
        <f t="shared" si="14"/>
        <v>1.1324999999999998</v>
      </c>
      <c r="P148" s="93">
        <f t="shared" si="14"/>
        <v>1.7500000000000026E-2</v>
      </c>
      <c r="Q148" s="93">
        <f t="shared" si="14"/>
        <v>0.47499999999999998</v>
      </c>
      <c r="R148" s="93">
        <f t="shared" si="14"/>
        <v>1.27</v>
      </c>
      <c r="S148" s="93">
        <f t="shared" si="14"/>
        <v>4.7500000000000007E-2</v>
      </c>
      <c r="T148" s="93">
        <f t="shared" si="14"/>
        <v>5.5000000000000007E-2</v>
      </c>
      <c r="U148" s="93">
        <f t="shared" si="14"/>
        <v>7.0000000000000021E-2</v>
      </c>
      <c r="V148" s="93">
        <f t="shared" si="14"/>
        <v>0.32</v>
      </c>
      <c r="X148" s="101">
        <v>1.5</v>
      </c>
    </row>
    <row r="149" spans="2:24" x14ac:dyDescent="0.35">
      <c r="B149">
        <v>0.3</v>
      </c>
      <c r="D149" s="93">
        <f t="shared" ref="D149:S152" si="15">MAX(0,D$139-D142)/D$147/10</f>
        <v>1.8350000000000002</v>
      </c>
      <c r="E149" s="93">
        <f t="shared" si="15"/>
        <v>1.7749999999999999</v>
      </c>
      <c r="F149" s="93">
        <f t="shared" si="15"/>
        <v>1.4300000000000002</v>
      </c>
      <c r="G149" s="93">
        <f t="shared" si="15"/>
        <v>1.6300000000000001</v>
      </c>
      <c r="H149" s="93">
        <f t="shared" si="15"/>
        <v>1.47</v>
      </c>
      <c r="I149" s="93">
        <f t="shared" si="15"/>
        <v>1.1800000000000002</v>
      </c>
      <c r="J149" s="93">
        <f t="shared" si="15"/>
        <v>6.500000000000003E-2</v>
      </c>
      <c r="K149" s="93">
        <f t="shared" si="15"/>
        <v>0.53666666666666674</v>
      </c>
      <c r="L149" s="93">
        <f t="shared" si="15"/>
        <v>0.67</v>
      </c>
      <c r="M149" s="93">
        <f t="shared" si="15"/>
        <v>0</v>
      </c>
      <c r="N149" s="93">
        <f t="shared" si="15"/>
        <v>0.62</v>
      </c>
      <c r="O149" s="93">
        <f t="shared" si="15"/>
        <v>0.91500000000000004</v>
      </c>
      <c r="P149" s="93">
        <f t="shared" si="15"/>
        <v>0</v>
      </c>
      <c r="Q149" s="93">
        <f t="shared" si="15"/>
        <v>0.35</v>
      </c>
      <c r="R149" s="93">
        <f t="shared" si="15"/>
        <v>1.0900000000000001</v>
      </c>
      <c r="S149" s="93">
        <f t="shared" si="15"/>
        <v>0</v>
      </c>
      <c r="T149" s="93">
        <f t="shared" si="14"/>
        <v>0</v>
      </c>
      <c r="U149" s="93">
        <f t="shared" si="14"/>
        <v>0</v>
      </c>
      <c r="V149" s="93">
        <f t="shared" si="14"/>
        <v>0.14000000000000004</v>
      </c>
    </row>
    <row r="150" spans="2:24" x14ac:dyDescent="0.35">
      <c r="B150">
        <v>0.5</v>
      </c>
      <c r="D150" s="93">
        <f t="shared" si="15"/>
        <v>1.425</v>
      </c>
      <c r="E150" s="93">
        <f t="shared" si="14"/>
        <v>1.425</v>
      </c>
      <c r="F150" s="93">
        <f t="shared" si="14"/>
        <v>0.95</v>
      </c>
      <c r="G150" s="93">
        <f t="shared" si="14"/>
        <v>1.25</v>
      </c>
      <c r="H150" s="93">
        <f t="shared" si="14"/>
        <v>1.05</v>
      </c>
      <c r="I150" s="93">
        <f t="shared" si="14"/>
        <v>0.8</v>
      </c>
      <c r="J150" s="93">
        <f t="shared" si="14"/>
        <v>0</v>
      </c>
      <c r="K150" s="93">
        <f t="shared" si="14"/>
        <v>0.31666666666666665</v>
      </c>
      <c r="L150" s="93">
        <f t="shared" si="14"/>
        <v>0.5</v>
      </c>
      <c r="M150" s="93">
        <f t="shared" si="14"/>
        <v>0</v>
      </c>
      <c r="N150" s="93">
        <f t="shared" si="14"/>
        <v>0.43333333333333329</v>
      </c>
      <c r="O150" s="93">
        <f t="shared" si="14"/>
        <v>0.625</v>
      </c>
      <c r="P150" s="93">
        <f t="shared" si="14"/>
        <v>0</v>
      </c>
      <c r="Q150" s="93">
        <f t="shared" si="14"/>
        <v>0.18333333333333332</v>
      </c>
      <c r="R150" s="93">
        <f t="shared" si="14"/>
        <v>0.85</v>
      </c>
      <c r="S150" s="93">
        <f t="shared" si="14"/>
        <v>0</v>
      </c>
      <c r="T150" s="93">
        <f t="shared" si="14"/>
        <v>0</v>
      </c>
      <c r="U150" s="93">
        <f t="shared" si="14"/>
        <v>0</v>
      </c>
      <c r="V150" s="93">
        <f t="shared" si="14"/>
        <v>0</v>
      </c>
    </row>
    <row r="151" spans="2:24" x14ac:dyDescent="0.35">
      <c r="B151" s="110">
        <v>0.7</v>
      </c>
      <c r="C151" s="110" t="s">
        <v>312</v>
      </c>
      <c r="D151" s="93">
        <f t="shared" si="15"/>
        <v>1.0150000000000001</v>
      </c>
      <c r="E151" s="93">
        <f t="shared" si="14"/>
        <v>1.075</v>
      </c>
      <c r="F151" s="93">
        <f t="shared" si="14"/>
        <v>0.47000000000000031</v>
      </c>
      <c r="G151" s="93">
        <f t="shared" si="14"/>
        <v>0.87000000000000011</v>
      </c>
      <c r="H151" s="93">
        <f t="shared" si="14"/>
        <v>0.63000000000000012</v>
      </c>
      <c r="I151" s="93">
        <f t="shared" si="14"/>
        <v>0.4200000000000001</v>
      </c>
      <c r="J151" s="93">
        <f t="shared" si="14"/>
        <v>0</v>
      </c>
      <c r="K151" s="93">
        <f t="shared" si="14"/>
        <v>9.6666666666666734E-2</v>
      </c>
      <c r="L151" s="93">
        <f t="shared" si="14"/>
        <v>0.33000000000000007</v>
      </c>
      <c r="M151" s="93">
        <f t="shared" si="14"/>
        <v>0</v>
      </c>
      <c r="N151" s="93">
        <f t="shared" si="14"/>
        <v>0.24666666666666673</v>
      </c>
      <c r="O151" s="93">
        <f t="shared" si="14"/>
        <v>0.33500000000000013</v>
      </c>
      <c r="P151" s="93">
        <f t="shared" si="14"/>
        <v>0</v>
      </c>
      <c r="Q151" s="93">
        <f t="shared" si="14"/>
        <v>1.6666666666666666E-2</v>
      </c>
      <c r="R151" s="93">
        <f t="shared" si="14"/>
        <v>0.6100000000000001</v>
      </c>
      <c r="S151" s="93">
        <f t="shared" si="14"/>
        <v>0</v>
      </c>
      <c r="T151" s="93">
        <f t="shared" si="14"/>
        <v>0</v>
      </c>
      <c r="U151" s="93">
        <f t="shared" si="14"/>
        <v>0</v>
      </c>
      <c r="V151" s="93">
        <f t="shared" si="14"/>
        <v>0</v>
      </c>
    </row>
    <row r="152" spans="2:24" x14ac:dyDescent="0.35">
      <c r="B152">
        <v>1</v>
      </c>
      <c r="D152" s="93">
        <f t="shared" si="15"/>
        <v>0.4</v>
      </c>
      <c r="E152" s="93">
        <f t="shared" si="14"/>
        <v>0.55000000000000004</v>
      </c>
      <c r="F152" s="93">
        <f t="shared" si="14"/>
        <v>0</v>
      </c>
      <c r="G152" s="93">
        <f t="shared" si="14"/>
        <v>0.3</v>
      </c>
      <c r="H152" s="93">
        <f t="shared" si="14"/>
        <v>0</v>
      </c>
      <c r="I152" s="93">
        <f t="shared" si="14"/>
        <v>0</v>
      </c>
      <c r="J152" s="93">
        <f t="shared" si="14"/>
        <v>0</v>
      </c>
      <c r="K152" s="93">
        <f t="shared" si="14"/>
        <v>0</v>
      </c>
      <c r="L152" s="93">
        <f t="shared" si="14"/>
        <v>7.4999999999999997E-2</v>
      </c>
      <c r="M152" s="93">
        <f t="shared" si="14"/>
        <v>0</v>
      </c>
      <c r="N152" s="93">
        <f t="shared" si="14"/>
        <v>0</v>
      </c>
      <c r="O152" s="93">
        <f t="shared" si="14"/>
        <v>0</v>
      </c>
      <c r="P152" s="93">
        <f t="shared" si="14"/>
        <v>0</v>
      </c>
      <c r="Q152" s="93">
        <f t="shared" si="14"/>
        <v>0</v>
      </c>
      <c r="R152" s="93">
        <f t="shared" si="14"/>
        <v>0.25</v>
      </c>
      <c r="S152" s="93">
        <f t="shared" si="14"/>
        <v>0</v>
      </c>
      <c r="T152" s="93">
        <f t="shared" si="14"/>
        <v>0</v>
      </c>
      <c r="U152" s="93">
        <f t="shared" si="14"/>
        <v>0</v>
      </c>
      <c r="V152" s="93">
        <f t="shared" si="14"/>
        <v>0</v>
      </c>
    </row>
    <row r="155" spans="2:24" x14ac:dyDescent="0.35">
      <c r="C155" s="78" t="s">
        <v>274</v>
      </c>
    </row>
    <row r="156" spans="2:24" x14ac:dyDescent="0.35">
      <c r="C156" t="s">
        <v>273</v>
      </c>
      <c r="D156" s="100">
        <f t="shared" ref="D156:V156" si="16">+D100</f>
        <v>28</v>
      </c>
      <c r="E156" s="100">
        <f t="shared" si="16"/>
        <v>24</v>
      </c>
      <c r="F156" s="100">
        <f t="shared" si="16"/>
        <v>20</v>
      </c>
      <c r="G156" s="100">
        <f t="shared" si="16"/>
        <v>14</v>
      </c>
      <c r="H156" s="100">
        <f t="shared" si="16"/>
        <v>11</v>
      </c>
      <c r="I156" s="100">
        <f t="shared" si="16"/>
        <v>10</v>
      </c>
      <c r="J156" s="100">
        <f t="shared" si="16"/>
        <v>5</v>
      </c>
      <c r="K156" s="100">
        <f t="shared" si="16"/>
        <v>5</v>
      </c>
      <c r="L156" s="100">
        <f t="shared" si="16"/>
        <v>5</v>
      </c>
      <c r="M156" s="100">
        <f t="shared" si="16"/>
        <v>5</v>
      </c>
      <c r="N156" s="100">
        <f t="shared" si="16"/>
        <v>10</v>
      </c>
      <c r="O156" s="100">
        <f t="shared" si="16"/>
        <v>5</v>
      </c>
      <c r="P156" s="100">
        <f t="shared" si="16"/>
        <v>18</v>
      </c>
      <c r="Q156" s="100">
        <f t="shared" si="16"/>
        <v>27</v>
      </c>
      <c r="R156" s="100">
        <f t="shared" si="16"/>
        <v>31</v>
      </c>
      <c r="S156" s="100">
        <f t="shared" si="16"/>
        <v>27</v>
      </c>
      <c r="T156" s="100">
        <f t="shared" si="16"/>
        <v>33</v>
      </c>
      <c r="U156" s="100">
        <f t="shared" si="16"/>
        <v>33</v>
      </c>
      <c r="V156" s="100">
        <f t="shared" si="16"/>
        <v>56</v>
      </c>
    </row>
    <row r="157" spans="2:24" x14ac:dyDescent="0.35">
      <c r="C157" t="s">
        <v>276</v>
      </c>
      <c r="D157">
        <f t="shared" ref="D157:V157" si="17">+D128</f>
        <v>2</v>
      </c>
      <c r="E157">
        <f t="shared" si="17"/>
        <v>3</v>
      </c>
      <c r="F157">
        <f t="shared" si="17"/>
        <v>2</v>
      </c>
      <c r="G157">
        <f t="shared" si="17"/>
        <v>2</v>
      </c>
      <c r="H157">
        <f t="shared" si="17"/>
        <v>0</v>
      </c>
      <c r="I157">
        <f t="shared" si="17"/>
        <v>9</v>
      </c>
      <c r="J157">
        <f t="shared" si="17"/>
        <v>0</v>
      </c>
      <c r="K157">
        <f t="shared" si="17"/>
        <v>-4</v>
      </c>
      <c r="L157">
        <f t="shared" si="17"/>
        <v>1</v>
      </c>
      <c r="M157">
        <f t="shared" si="17"/>
        <v>3</v>
      </c>
      <c r="N157">
        <f t="shared" si="17"/>
        <v>6</v>
      </c>
      <c r="O157">
        <f t="shared" si="17"/>
        <v>4</v>
      </c>
      <c r="P157">
        <f t="shared" si="17"/>
        <v>4</v>
      </c>
      <c r="Q157">
        <f t="shared" si="17"/>
        <v>4</v>
      </c>
      <c r="R157">
        <f t="shared" si="17"/>
        <v>3</v>
      </c>
      <c r="S157">
        <f t="shared" si="17"/>
        <v>4</v>
      </c>
      <c r="T157">
        <f t="shared" si="17"/>
        <v>1</v>
      </c>
      <c r="U157">
        <f t="shared" si="17"/>
        <v>3</v>
      </c>
      <c r="V157">
        <f t="shared" si="17"/>
        <v>3</v>
      </c>
    </row>
    <row r="158" spans="2:24" x14ac:dyDescent="0.35">
      <c r="B158">
        <v>0.15</v>
      </c>
      <c r="C158" t="s">
        <v>280</v>
      </c>
      <c r="D158" s="100">
        <f>MIN(D$156,MAX(D$157*$B158,0))</f>
        <v>0.3</v>
      </c>
      <c r="E158" s="100">
        <f t="shared" ref="E158:V162" si="18">MIN(E$156,MAX(E$157*$B158,0))</f>
        <v>0.44999999999999996</v>
      </c>
      <c r="F158" s="100">
        <f t="shared" si="18"/>
        <v>0.3</v>
      </c>
      <c r="G158" s="100">
        <f t="shared" si="18"/>
        <v>0.3</v>
      </c>
      <c r="H158" s="100">
        <f t="shared" si="18"/>
        <v>0</v>
      </c>
      <c r="I158" s="100">
        <f t="shared" si="18"/>
        <v>1.3499999999999999</v>
      </c>
      <c r="J158" s="100">
        <f t="shared" si="18"/>
        <v>0</v>
      </c>
      <c r="K158" s="100">
        <f t="shared" si="18"/>
        <v>0</v>
      </c>
      <c r="L158" s="100">
        <f t="shared" si="18"/>
        <v>0.15</v>
      </c>
      <c r="M158" s="100">
        <f t="shared" si="18"/>
        <v>0.44999999999999996</v>
      </c>
      <c r="N158" s="100">
        <f t="shared" si="18"/>
        <v>0.89999999999999991</v>
      </c>
      <c r="O158" s="100">
        <f t="shared" si="18"/>
        <v>0.6</v>
      </c>
      <c r="P158" s="100">
        <f t="shared" si="18"/>
        <v>0.6</v>
      </c>
      <c r="Q158" s="100">
        <f t="shared" si="18"/>
        <v>0.6</v>
      </c>
      <c r="R158" s="100">
        <f t="shared" si="18"/>
        <v>0.44999999999999996</v>
      </c>
      <c r="S158" s="100">
        <f t="shared" si="18"/>
        <v>0.6</v>
      </c>
      <c r="T158" s="100">
        <f t="shared" si="18"/>
        <v>0.15</v>
      </c>
      <c r="U158" s="100">
        <f t="shared" si="18"/>
        <v>0.44999999999999996</v>
      </c>
      <c r="V158" s="100">
        <f t="shared" si="18"/>
        <v>0.44999999999999996</v>
      </c>
    </row>
    <row r="159" spans="2:24" x14ac:dyDescent="0.35">
      <c r="B159">
        <v>0.3</v>
      </c>
      <c r="D159" s="100">
        <f t="shared" ref="D159:S162" si="19">MIN(D$156,MAX(D$157*$B159,0))</f>
        <v>0.6</v>
      </c>
      <c r="E159" s="100">
        <f t="shared" si="19"/>
        <v>0.89999999999999991</v>
      </c>
      <c r="F159" s="100">
        <f t="shared" si="19"/>
        <v>0.6</v>
      </c>
      <c r="G159" s="100">
        <f t="shared" si="19"/>
        <v>0.6</v>
      </c>
      <c r="H159" s="100">
        <f t="shared" si="19"/>
        <v>0</v>
      </c>
      <c r="I159" s="100">
        <f t="shared" si="19"/>
        <v>2.6999999999999997</v>
      </c>
      <c r="J159" s="100">
        <f t="shared" si="19"/>
        <v>0</v>
      </c>
      <c r="K159" s="100">
        <f t="shared" si="19"/>
        <v>0</v>
      </c>
      <c r="L159" s="100">
        <f t="shared" si="19"/>
        <v>0.3</v>
      </c>
      <c r="M159" s="100">
        <f t="shared" si="19"/>
        <v>0.89999999999999991</v>
      </c>
      <c r="N159" s="100">
        <f t="shared" si="19"/>
        <v>1.7999999999999998</v>
      </c>
      <c r="O159" s="100">
        <f t="shared" si="19"/>
        <v>1.2</v>
      </c>
      <c r="P159" s="100">
        <f t="shared" si="19"/>
        <v>1.2</v>
      </c>
      <c r="Q159" s="100">
        <f t="shared" si="19"/>
        <v>1.2</v>
      </c>
      <c r="R159" s="100">
        <f t="shared" si="19"/>
        <v>0.89999999999999991</v>
      </c>
      <c r="S159" s="100">
        <f t="shared" si="19"/>
        <v>1.2</v>
      </c>
      <c r="T159" s="100">
        <f t="shared" si="18"/>
        <v>0.3</v>
      </c>
      <c r="U159" s="100">
        <f t="shared" si="18"/>
        <v>0.89999999999999991</v>
      </c>
      <c r="V159" s="100">
        <f t="shared" si="18"/>
        <v>0.89999999999999991</v>
      </c>
    </row>
    <row r="160" spans="2:24" x14ac:dyDescent="0.35">
      <c r="B160">
        <v>0.5</v>
      </c>
      <c r="D160" s="100">
        <f t="shared" si="19"/>
        <v>1</v>
      </c>
      <c r="E160" s="100">
        <f t="shared" si="18"/>
        <v>1.5</v>
      </c>
      <c r="F160" s="100">
        <f t="shared" si="18"/>
        <v>1</v>
      </c>
      <c r="G160" s="100">
        <f t="shared" si="18"/>
        <v>1</v>
      </c>
      <c r="H160" s="100">
        <f t="shared" si="18"/>
        <v>0</v>
      </c>
      <c r="I160" s="100">
        <f t="shared" si="18"/>
        <v>4.5</v>
      </c>
      <c r="J160" s="100">
        <f t="shared" si="18"/>
        <v>0</v>
      </c>
      <c r="K160" s="100">
        <f t="shared" si="18"/>
        <v>0</v>
      </c>
      <c r="L160" s="100">
        <f t="shared" si="18"/>
        <v>0.5</v>
      </c>
      <c r="M160" s="100">
        <f t="shared" si="18"/>
        <v>1.5</v>
      </c>
      <c r="N160" s="100">
        <f t="shared" si="18"/>
        <v>3</v>
      </c>
      <c r="O160" s="100">
        <f t="shared" si="18"/>
        <v>2</v>
      </c>
      <c r="P160" s="100">
        <f t="shared" si="18"/>
        <v>2</v>
      </c>
      <c r="Q160" s="100">
        <f t="shared" si="18"/>
        <v>2</v>
      </c>
      <c r="R160" s="100">
        <f t="shared" si="18"/>
        <v>1.5</v>
      </c>
      <c r="S160" s="100">
        <f t="shared" si="18"/>
        <v>2</v>
      </c>
      <c r="T160" s="100">
        <f t="shared" si="18"/>
        <v>0.5</v>
      </c>
      <c r="U160" s="100">
        <f t="shared" si="18"/>
        <v>1.5</v>
      </c>
      <c r="V160" s="100">
        <f t="shared" si="18"/>
        <v>1.5</v>
      </c>
    </row>
    <row r="161" spans="2:24" x14ac:dyDescent="0.35">
      <c r="B161" s="110">
        <v>0.7</v>
      </c>
      <c r="C161" s="110" t="s">
        <v>312</v>
      </c>
      <c r="D161" s="100">
        <f t="shared" si="19"/>
        <v>1.4</v>
      </c>
      <c r="E161" s="100">
        <f t="shared" si="18"/>
        <v>2.0999999999999996</v>
      </c>
      <c r="F161" s="100">
        <f t="shared" si="18"/>
        <v>1.4</v>
      </c>
      <c r="G161" s="100">
        <f t="shared" si="18"/>
        <v>1.4</v>
      </c>
      <c r="H161" s="100">
        <f t="shared" si="18"/>
        <v>0</v>
      </c>
      <c r="I161" s="100">
        <f t="shared" si="18"/>
        <v>6.3</v>
      </c>
      <c r="J161" s="100">
        <f t="shared" si="18"/>
        <v>0</v>
      </c>
      <c r="K161" s="100">
        <f t="shared" si="18"/>
        <v>0</v>
      </c>
      <c r="L161" s="100">
        <f t="shared" si="18"/>
        <v>0.7</v>
      </c>
      <c r="M161" s="100">
        <f t="shared" si="18"/>
        <v>2.0999999999999996</v>
      </c>
      <c r="N161" s="100">
        <f t="shared" si="18"/>
        <v>4.1999999999999993</v>
      </c>
      <c r="O161" s="100">
        <f t="shared" si="18"/>
        <v>2.8</v>
      </c>
      <c r="P161" s="100">
        <f t="shared" si="18"/>
        <v>2.8</v>
      </c>
      <c r="Q161" s="100">
        <f t="shared" si="18"/>
        <v>2.8</v>
      </c>
      <c r="R161" s="100">
        <f t="shared" si="18"/>
        <v>2.0999999999999996</v>
      </c>
      <c r="S161" s="100">
        <f t="shared" si="18"/>
        <v>2.8</v>
      </c>
      <c r="T161" s="100">
        <f t="shared" si="18"/>
        <v>0.7</v>
      </c>
      <c r="U161" s="100">
        <f t="shared" si="18"/>
        <v>2.0999999999999996</v>
      </c>
      <c r="V161" s="100">
        <f t="shared" si="18"/>
        <v>2.0999999999999996</v>
      </c>
    </row>
    <row r="162" spans="2:24" ht="15" thickBot="1" x14ac:dyDescent="0.4">
      <c r="B162">
        <v>1</v>
      </c>
      <c r="D162" s="100">
        <f t="shared" si="19"/>
        <v>2</v>
      </c>
      <c r="E162" s="100">
        <f t="shared" si="18"/>
        <v>3</v>
      </c>
      <c r="F162" s="100">
        <f t="shared" si="18"/>
        <v>2</v>
      </c>
      <c r="G162" s="100">
        <f t="shared" si="18"/>
        <v>2</v>
      </c>
      <c r="H162" s="100">
        <f t="shared" si="18"/>
        <v>0</v>
      </c>
      <c r="I162" s="100">
        <f t="shared" si="18"/>
        <v>9</v>
      </c>
      <c r="J162" s="100">
        <f t="shared" si="18"/>
        <v>0</v>
      </c>
      <c r="K162" s="100">
        <f t="shared" si="18"/>
        <v>0</v>
      </c>
      <c r="L162" s="100">
        <f t="shared" si="18"/>
        <v>1</v>
      </c>
      <c r="M162" s="100">
        <f t="shared" si="18"/>
        <v>3</v>
      </c>
      <c r="N162" s="100">
        <f t="shared" si="18"/>
        <v>6</v>
      </c>
      <c r="O162" s="100">
        <f t="shared" si="18"/>
        <v>4</v>
      </c>
      <c r="P162" s="100">
        <f t="shared" si="18"/>
        <v>4</v>
      </c>
      <c r="Q162" s="100">
        <f t="shared" si="18"/>
        <v>4</v>
      </c>
      <c r="R162" s="100">
        <f t="shared" si="18"/>
        <v>3</v>
      </c>
      <c r="S162" s="100">
        <f t="shared" si="18"/>
        <v>4</v>
      </c>
      <c r="T162" s="100">
        <f t="shared" si="18"/>
        <v>1</v>
      </c>
      <c r="U162" s="100">
        <f t="shared" si="18"/>
        <v>3</v>
      </c>
      <c r="V162" s="100">
        <f t="shared" si="18"/>
        <v>3</v>
      </c>
    </row>
    <row r="163" spans="2:24" x14ac:dyDescent="0.35">
      <c r="D163" s="64" t="s">
        <v>7</v>
      </c>
      <c r="E163" s="64" t="s">
        <v>8</v>
      </c>
      <c r="F163" s="65" t="s">
        <v>9</v>
      </c>
      <c r="G163" s="65" t="s">
        <v>10</v>
      </c>
      <c r="H163" s="65" t="s">
        <v>11</v>
      </c>
      <c r="I163" s="65" t="s">
        <v>12</v>
      </c>
      <c r="J163" s="65" t="s">
        <v>13</v>
      </c>
      <c r="K163" s="65" t="s">
        <v>14</v>
      </c>
      <c r="L163" s="65" t="s">
        <v>15</v>
      </c>
      <c r="M163" s="65" t="s">
        <v>16</v>
      </c>
      <c r="N163" s="65" t="s">
        <v>17</v>
      </c>
      <c r="O163" s="65" t="s">
        <v>18</v>
      </c>
      <c r="P163" s="65" t="s">
        <v>19</v>
      </c>
      <c r="Q163" s="65" t="s">
        <v>20</v>
      </c>
      <c r="R163" s="65" t="s">
        <v>21</v>
      </c>
      <c r="S163" s="65" t="s">
        <v>22</v>
      </c>
      <c r="T163" s="65" t="s">
        <v>23</v>
      </c>
      <c r="U163" s="65">
        <v>7</v>
      </c>
      <c r="V163" s="66">
        <v>8</v>
      </c>
    </row>
    <row r="164" spans="2:24" x14ac:dyDescent="0.35">
      <c r="C164" t="s">
        <v>281</v>
      </c>
      <c r="D164" s="100">
        <f>+AE114</f>
        <v>6</v>
      </c>
      <c r="E164" s="100">
        <f t="shared" ref="E164:V164" si="20">+AF114</f>
        <v>6</v>
      </c>
      <c r="F164" s="100">
        <f t="shared" si="20"/>
        <v>6</v>
      </c>
      <c r="G164" s="100">
        <f t="shared" si="20"/>
        <v>6</v>
      </c>
      <c r="H164" s="100">
        <f t="shared" si="20"/>
        <v>6</v>
      </c>
      <c r="I164" s="100">
        <f t="shared" si="20"/>
        <v>8</v>
      </c>
      <c r="J164" s="100">
        <f t="shared" si="20"/>
        <v>7</v>
      </c>
      <c r="K164" s="100">
        <f t="shared" si="20"/>
        <v>9</v>
      </c>
      <c r="L164" s="100">
        <f t="shared" si="20"/>
        <v>8</v>
      </c>
      <c r="M164" s="100">
        <f t="shared" si="20"/>
        <v>6</v>
      </c>
      <c r="N164" s="100">
        <f t="shared" si="20"/>
        <v>8</v>
      </c>
      <c r="O164" s="100">
        <f t="shared" si="20"/>
        <v>6</v>
      </c>
      <c r="P164" s="100">
        <f t="shared" si="20"/>
        <v>6</v>
      </c>
      <c r="Q164" s="100">
        <f t="shared" si="20"/>
        <v>7</v>
      </c>
      <c r="R164" s="100">
        <f t="shared" si="20"/>
        <v>7</v>
      </c>
      <c r="S164" s="100">
        <f t="shared" si="20"/>
        <v>6</v>
      </c>
      <c r="T164" s="100">
        <f t="shared" si="20"/>
        <v>7</v>
      </c>
      <c r="U164" s="100">
        <f t="shared" si="20"/>
        <v>5</v>
      </c>
      <c r="V164" s="100">
        <f t="shared" si="20"/>
        <v>4</v>
      </c>
    </row>
    <row r="165" spans="2:24" x14ac:dyDescent="0.35">
      <c r="B165">
        <v>0.15</v>
      </c>
      <c r="C165" t="s">
        <v>279</v>
      </c>
      <c r="D165" s="93">
        <f>MAX(0,D$156-D158)/D$164/10</f>
        <v>0.46166666666666661</v>
      </c>
      <c r="E165" s="93">
        <f t="shared" ref="E165:V169" si="21">MAX(0,E$156-E158)/E$164/10</f>
        <v>0.39250000000000002</v>
      </c>
      <c r="F165" s="93">
        <f t="shared" si="21"/>
        <v>0.32833333333333331</v>
      </c>
      <c r="G165" s="93">
        <f t="shared" si="21"/>
        <v>0.22833333333333333</v>
      </c>
      <c r="H165" s="93">
        <f t="shared" si="21"/>
        <v>0.18333333333333332</v>
      </c>
      <c r="I165" s="93">
        <f t="shared" si="21"/>
        <v>0.108125</v>
      </c>
      <c r="J165" s="93">
        <f t="shared" si="21"/>
        <v>7.1428571428571425E-2</v>
      </c>
      <c r="K165" s="93">
        <f t="shared" si="21"/>
        <v>5.5555555555555559E-2</v>
      </c>
      <c r="L165" s="93">
        <f t="shared" si="21"/>
        <v>6.0624999999999998E-2</v>
      </c>
      <c r="M165" s="93">
        <f t="shared" si="21"/>
        <v>7.5833333333333336E-2</v>
      </c>
      <c r="N165" s="93">
        <f t="shared" si="21"/>
        <v>0.11374999999999999</v>
      </c>
      <c r="O165" s="93">
        <f t="shared" si="21"/>
        <v>7.3333333333333334E-2</v>
      </c>
      <c r="P165" s="93">
        <f t="shared" si="21"/>
        <v>0.28999999999999998</v>
      </c>
      <c r="Q165" s="93">
        <f t="shared" si="21"/>
        <v>0.37714285714285711</v>
      </c>
      <c r="R165" s="93">
        <f t="shared" si="21"/>
        <v>0.4364285714285715</v>
      </c>
      <c r="S165" s="93">
        <f t="shared" si="21"/>
        <v>0.43999999999999995</v>
      </c>
      <c r="T165" s="93">
        <f t="shared" si="21"/>
        <v>0.46928571428571431</v>
      </c>
      <c r="U165" s="93">
        <f t="shared" si="21"/>
        <v>0.65100000000000002</v>
      </c>
      <c r="V165" s="93">
        <f t="shared" si="21"/>
        <v>1.3887499999999999</v>
      </c>
      <c r="X165" s="101">
        <f>+$X$148</f>
        <v>1.5</v>
      </c>
    </row>
    <row r="166" spans="2:24" x14ac:dyDescent="0.35">
      <c r="B166">
        <v>0.3</v>
      </c>
      <c r="D166" s="93">
        <f t="shared" ref="D166:S169" si="22">MAX(0,D$156-D159)/D$164/10</f>
        <v>0.45666666666666667</v>
      </c>
      <c r="E166" s="93">
        <f t="shared" si="22"/>
        <v>0.38500000000000001</v>
      </c>
      <c r="F166" s="93">
        <f t="shared" si="22"/>
        <v>0.32333333333333331</v>
      </c>
      <c r="G166" s="93">
        <f t="shared" si="22"/>
        <v>0.22333333333333333</v>
      </c>
      <c r="H166" s="93">
        <f t="shared" si="22"/>
        <v>0.18333333333333332</v>
      </c>
      <c r="I166" s="93">
        <f t="shared" si="22"/>
        <v>9.1250000000000012E-2</v>
      </c>
      <c r="J166" s="93">
        <f t="shared" si="22"/>
        <v>7.1428571428571425E-2</v>
      </c>
      <c r="K166" s="93">
        <f t="shared" si="22"/>
        <v>5.5555555555555559E-2</v>
      </c>
      <c r="L166" s="93">
        <f t="shared" si="22"/>
        <v>5.8750000000000004E-2</v>
      </c>
      <c r="M166" s="93">
        <f t="shared" si="22"/>
        <v>6.8333333333333329E-2</v>
      </c>
      <c r="N166" s="93">
        <f t="shared" si="22"/>
        <v>0.10249999999999999</v>
      </c>
      <c r="O166" s="93">
        <f t="shared" si="22"/>
        <v>6.3333333333333325E-2</v>
      </c>
      <c r="P166" s="93">
        <f t="shared" si="22"/>
        <v>0.28000000000000003</v>
      </c>
      <c r="Q166" s="93">
        <f t="shared" si="22"/>
        <v>0.36857142857142861</v>
      </c>
      <c r="R166" s="93">
        <f t="shared" si="22"/>
        <v>0.43</v>
      </c>
      <c r="S166" s="93">
        <f t="shared" si="22"/>
        <v>0.43</v>
      </c>
      <c r="T166" s="93">
        <f t="shared" si="21"/>
        <v>0.46714285714285719</v>
      </c>
      <c r="U166" s="93">
        <f t="shared" si="21"/>
        <v>0.64200000000000002</v>
      </c>
      <c r="V166" s="93">
        <f t="shared" si="21"/>
        <v>1.3774999999999999</v>
      </c>
    </row>
    <row r="167" spans="2:24" x14ac:dyDescent="0.35">
      <c r="B167">
        <v>0.5</v>
      </c>
      <c r="D167" s="93">
        <f t="shared" si="22"/>
        <v>0.45</v>
      </c>
      <c r="E167" s="93">
        <f t="shared" si="21"/>
        <v>0.375</v>
      </c>
      <c r="F167" s="93">
        <f t="shared" si="21"/>
        <v>0.31666666666666665</v>
      </c>
      <c r="G167" s="93">
        <f t="shared" si="21"/>
        <v>0.21666666666666665</v>
      </c>
      <c r="H167" s="93">
        <f t="shared" si="21"/>
        <v>0.18333333333333332</v>
      </c>
      <c r="I167" s="93">
        <f t="shared" si="21"/>
        <v>6.8750000000000006E-2</v>
      </c>
      <c r="J167" s="93">
        <f t="shared" si="21"/>
        <v>7.1428571428571425E-2</v>
      </c>
      <c r="K167" s="93">
        <f t="shared" si="21"/>
        <v>5.5555555555555559E-2</v>
      </c>
      <c r="L167" s="93">
        <f t="shared" si="21"/>
        <v>5.6250000000000001E-2</v>
      </c>
      <c r="M167" s="93">
        <f t="shared" si="21"/>
        <v>5.8333333333333334E-2</v>
      </c>
      <c r="N167" s="93">
        <f t="shared" si="21"/>
        <v>8.7499999999999994E-2</v>
      </c>
      <c r="O167" s="93">
        <f t="shared" si="21"/>
        <v>0.05</v>
      </c>
      <c r="P167" s="93">
        <f t="shared" si="21"/>
        <v>0.26666666666666666</v>
      </c>
      <c r="Q167" s="93">
        <f t="shared" si="21"/>
        <v>0.35714285714285715</v>
      </c>
      <c r="R167" s="93">
        <f t="shared" si="21"/>
        <v>0.42142857142857143</v>
      </c>
      <c r="S167" s="93">
        <f t="shared" si="21"/>
        <v>0.41666666666666669</v>
      </c>
      <c r="T167" s="93">
        <f t="shared" si="21"/>
        <v>0.4642857142857143</v>
      </c>
      <c r="U167" s="93">
        <f t="shared" si="21"/>
        <v>0.63</v>
      </c>
      <c r="V167" s="93">
        <f t="shared" si="21"/>
        <v>1.3625</v>
      </c>
    </row>
    <row r="168" spans="2:24" x14ac:dyDescent="0.35">
      <c r="B168" s="110">
        <v>0.7</v>
      </c>
      <c r="C168" s="110" t="s">
        <v>312</v>
      </c>
      <c r="D168" s="93">
        <f t="shared" si="22"/>
        <v>0.44333333333333336</v>
      </c>
      <c r="E168" s="93">
        <f t="shared" si="21"/>
        <v>0.36499999999999999</v>
      </c>
      <c r="F168" s="93">
        <f t="shared" si="21"/>
        <v>0.31</v>
      </c>
      <c r="G168" s="93">
        <f t="shared" si="21"/>
        <v>0.21000000000000002</v>
      </c>
      <c r="H168" s="93">
        <f t="shared" si="21"/>
        <v>0.18333333333333332</v>
      </c>
      <c r="I168" s="93">
        <f t="shared" si="21"/>
        <v>4.6249999999999999E-2</v>
      </c>
      <c r="J168" s="93">
        <f t="shared" si="21"/>
        <v>7.1428571428571425E-2</v>
      </c>
      <c r="K168" s="93">
        <f t="shared" si="21"/>
        <v>5.5555555555555559E-2</v>
      </c>
      <c r="L168" s="93">
        <f t="shared" si="21"/>
        <v>5.3749999999999999E-2</v>
      </c>
      <c r="M168" s="93">
        <f t="shared" si="21"/>
        <v>4.8333333333333339E-2</v>
      </c>
      <c r="N168" s="93">
        <f t="shared" si="21"/>
        <v>7.2500000000000009E-2</v>
      </c>
      <c r="O168" s="93">
        <f t="shared" si="21"/>
        <v>3.6666666666666667E-2</v>
      </c>
      <c r="P168" s="93">
        <f t="shared" si="21"/>
        <v>0.2533333333333333</v>
      </c>
      <c r="Q168" s="93">
        <f t="shared" si="21"/>
        <v>0.3457142857142857</v>
      </c>
      <c r="R168" s="93">
        <f t="shared" si="21"/>
        <v>0.41285714285714281</v>
      </c>
      <c r="S168" s="93">
        <f t="shared" si="21"/>
        <v>0.40333333333333332</v>
      </c>
      <c r="T168" s="93">
        <f t="shared" si="21"/>
        <v>0.46142857142857141</v>
      </c>
      <c r="U168" s="93">
        <f t="shared" si="21"/>
        <v>0.61799999999999999</v>
      </c>
      <c r="V168" s="93">
        <f t="shared" si="21"/>
        <v>1.3474999999999999</v>
      </c>
    </row>
    <row r="169" spans="2:24" x14ac:dyDescent="0.35">
      <c r="B169">
        <v>1</v>
      </c>
      <c r="D169" s="93">
        <f t="shared" si="22"/>
        <v>0.43333333333333329</v>
      </c>
      <c r="E169" s="93">
        <f t="shared" si="21"/>
        <v>0.35</v>
      </c>
      <c r="F169" s="93">
        <f t="shared" si="21"/>
        <v>0.3</v>
      </c>
      <c r="G169" s="93">
        <f t="shared" si="21"/>
        <v>0.2</v>
      </c>
      <c r="H169" s="93">
        <f t="shared" si="21"/>
        <v>0.18333333333333332</v>
      </c>
      <c r="I169" s="93">
        <f t="shared" si="21"/>
        <v>1.2500000000000001E-2</v>
      </c>
      <c r="J169" s="93">
        <f t="shared" si="21"/>
        <v>7.1428571428571425E-2</v>
      </c>
      <c r="K169" s="93">
        <f t="shared" si="21"/>
        <v>5.5555555555555559E-2</v>
      </c>
      <c r="L169" s="93">
        <f t="shared" si="21"/>
        <v>0.05</v>
      </c>
      <c r="M169" s="93">
        <f t="shared" si="21"/>
        <v>3.3333333333333333E-2</v>
      </c>
      <c r="N169" s="93">
        <f t="shared" si="21"/>
        <v>0.05</v>
      </c>
      <c r="O169" s="93">
        <f t="shared" si="21"/>
        <v>1.6666666666666666E-2</v>
      </c>
      <c r="P169" s="93">
        <f t="shared" si="21"/>
        <v>0.23333333333333334</v>
      </c>
      <c r="Q169" s="93">
        <f t="shared" si="21"/>
        <v>0.32857142857142857</v>
      </c>
      <c r="R169" s="93">
        <f t="shared" si="21"/>
        <v>0.4</v>
      </c>
      <c r="S169" s="93">
        <f t="shared" si="21"/>
        <v>0.38333333333333336</v>
      </c>
      <c r="T169" s="93">
        <f t="shared" si="21"/>
        <v>0.45714285714285713</v>
      </c>
      <c r="U169" s="93">
        <f t="shared" si="21"/>
        <v>0.6</v>
      </c>
      <c r="V169" s="93">
        <f t="shared" si="21"/>
        <v>1.325</v>
      </c>
    </row>
    <row r="171" spans="2:24" x14ac:dyDescent="0.35"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</row>
    <row r="172" spans="2:24" x14ac:dyDescent="0.35"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</row>
    <row r="174" spans="2:24" x14ac:dyDescent="0.35">
      <c r="C174" s="78" t="s">
        <v>275</v>
      </c>
    </row>
    <row r="175" spans="2:24" x14ac:dyDescent="0.35">
      <c r="C175" t="s">
        <v>273</v>
      </c>
      <c r="D175" s="100">
        <f t="shared" ref="D175:V175" si="23">+D105</f>
        <v>31</v>
      </c>
      <c r="E175" s="100">
        <f t="shared" si="23"/>
        <v>29</v>
      </c>
      <c r="F175" s="100">
        <f t="shared" si="23"/>
        <v>37</v>
      </c>
      <c r="G175" s="100">
        <f t="shared" si="23"/>
        <v>31</v>
      </c>
      <c r="H175" s="100">
        <f t="shared" si="23"/>
        <v>35</v>
      </c>
      <c r="I175" s="100">
        <f t="shared" si="23"/>
        <v>28</v>
      </c>
      <c r="J175" s="100">
        <f t="shared" si="23"/>
        <v>18</v>
      </c>
      <c r="K175" s="100">
        <f t="shared" si="23"/>
        <v>38</v>
      </c>
      <c r="L175" s="100">
        <f t="shared" si="23"/>
        <v>42</v>
      </c>
      <c r="M175" s="100">
        <f t="shared" si="23"/>
        <v>25</v>
      </c>
      <c r="N175" s="100">
        <f t="shared" si="23"/>
        <v>49</v>
      </c>
      <c r="O175" s="100">
        <f t="shared" si="23"/>
        <v>32</v>
      </c>
      <c r="P175" s="100">
        <f t="shared" si="23"/>
        <v>26</v>
      </c>
      <c r="Q175" s="100">
        <f t="shared" si="23"/>
        <v>38</v>
      </c>
      <c r="R175" s="100">
        <f t="shared" si="23"/>
        <v>29</v>
      </c>
      <c r="S175" s="100">
        <f t="shared" si="23"/>
        <v>14</v>
      </c>
      <c r="T175" s="100">
        <f t="shared" si="23"/>
        <v>19</v>
      </c>
      <c r="U175" s="100">
        <f t="shared" si="23"/>
        <v>31</v>
      </c>
      <c r="V175" s="100">
        <f t="shared" si="23"/>
        <v>25</v>
      </c>
    </row>
    <row r="176" spans="2:24" x14ac:dyDescent="0.35">
      <c r="C176" t="s">
        <v>276</v>
      </c>
      <c r="D176">
        <f t="shared" ref="D176:V176" si="24">+D133</f>
        <v>3</v>
      </c>
      <c r="E176">
        <f t="shared" si="24"/>
        <v>5</v>
      </c>
      <c r="F176">
        <f t="shared" si="24"/>
        <v>12</v>
      </c>
      <c r="G176">
        <f t="shared" si="24"/>
        <v>4</v>
      </c>
      <c r="H176">
        <f t="shared" si="24"/>
        <v>5</v>
      </c>
      <c r="I176">
        <f t="shared" si="24"/>
        <v>5</v>
      </c>
      <c r="J176">
        <f t="shared" si="24"/>
        <v>3</v>
      </c>
      <c r="K176">
        <f t="shared" si="24"/>
        <v>-9</v>
      </c>
      <c r="L176">
        <f t="shared" si="24"/>
        <v>-16</v>
      </c>
      <c r="M176">
        <f t="shared" si="24"/>
        <v>0</v>
      </c>
      <c r="N176">
        <f t="shared" si="24"/>
        <v>0</v>
      </c>
      <c r="O176">
        <f t="shared" si="24"/>
        <v>2</v>
      </c>
      <c r="P176">
        <f t="shared" si="24"/>
        <v>-1</v>
      </c>
      <c r="Q176">
        <f t="shared" si="24"/>
        <v>4</v>
      </c>
      <c r="R176">
        <f t="shared" si="24"/>
        <v>-12</v>
      </c>
      <c r="S176">
        <f t="shared" si="24"/>
        <v>-1</v>
      </c>
      <c r="T176">
        <f t="shared" si="24"/>
        <v>2</v>
      </c>
      <c r="U176">
        <f t="shared" si="24"/>
        <v>-1</v>
      </c>
      <c r="V176">
        <f t="shared" si="24"/>
        <v>-5</v>
      </c>
    </row>
    <row r="177" spans="2:24" x14ac:dyDescent="0.35">
      <c r="B177">
        <v>0.15</v>
      </c>
      <c r="C177" t="s">
        <v>280</v>
      </c>
      <c r="D177" s="100">
        <f>MIN(D$175,MAX(D$176*$B177,0))</f>
        <v>0.44999999999999996</v>
      </c>
      <c r="E177" s="100">
        <f t="shared" ref="E177:V181" si="25">MIN(E$175,MAX(E$176*$B177,0))</f>
        <v>0.75</v>
      </c>
      <c r="F177" s="100">
        <f t="shared" si="25"/>
        <v>1.7999999999999998</v>
      </c>
      <c r="G177" s="100">
        <f t="shared" si="25"/>
        <v>0.6</v>
      </c>
      <c r="H177" s="100">
        <f t="shared" si="25"/>
        <v>0.75</v>
      </c>
      <c r="I177" s="100">
        <f t="shared" si="25"/>
        <v>0.75</v>
      </c>
      <c r="J177" s="100">
        <f t="shared" si="25"/>
        <v>0.44999999999999996</v>
      </c>
      <c r="K177" s="100">
        <f t="shared" si="25"/>
        <v>0</v>
      </c>
      <c r="L177" s="100">
        <f t="shared" si="25"/>
        <v>0</v>
      </c>
      <c r="M177" s="100">
        <f t="shared" si="25"/>
        <v>0</v>
      </c>
      <c r="N177" s="100">
        <f t="shared" si="25"/>
        <v>0</v>
      </c>
      <c r="O177" s="100">
        <f t="shared" si="25"/>
        <v>0.3</v>
      </c>
      <c r="P177" s="100">
        <f t="shared" si="25"/>
        <v>0</v>
      </c>
      <c r="Q177" s="100">
        <f t="shared" si="25"/>
        <v>0.6</v>
      </c>
      <c r="R177" s="100">
        <f t="shared" si="25"/>
        <v>0</v>
      </c>
      <c r="S177" s="100">
        <f t="shared" si="25"/>
        <v>0</v>
      </c>
      <c r="T177" s="100">
        <f t="shared" si="25"/>
        <v>0.3</v>
      </c>
      <c r="U177" s="100">
        <f t="shared" si="25"/>
        <v>0</v>
      </c>
      <c r="V177" s="100">
        <f t="shared" si="25"/>
        <v>0</v>
      </c>
    </row>
    <row r="178" spans="2:24" x14ac:dyDescent="0.35">
      <c r="B178">
        <v>0.3</v>
      </c>
      <c r="D178" s="100">
        <f t="shared" ref="D178:S181" si="26">MIN(D$175,MAX(D$176*$B178,0))</f>
        <v>0.89999999999999991</v>
      </c>
      <c r="E178" s="100">
        <f t="shared" si="26"/>
        <v>1.5</v>
      </c>
      <c r="F178" s="100">
        <f t="shared" si="26"/>
        <v>3.5999999999999996</v>
      </c>
      <c r="G178" s="100">
        <f t="shared" si="26"/>
        <v>1.2</v>
      </c>
      <c r="H178" s="100">
        <f t="shared" si="26"/>
        <v>1.5</v>
      </c>
      <c r="I178" s="100">
        <f t="shared" si="26"/>
        <v>1.5</v>
      </c>
      <c r="J178" s="100">
        <f t="shared" si="26"/>
        <v>0.89999999999999991</v>
      </c>
      <c r="K178" s="100">
        <f t="shared" si="26"/>
        <v>0</v>
      </c>
      <c r="L178" s="100">
        <f t="shared" si="26"/>
        <v>0</v>
      </c>
      <c r="M178" s="100">
        <f t="shared" si="26"/>
        <v>0</v>
      </c>
      <c r="N178" s="100">
        <f t="shared" si="26"/>
        <v>0</v>
      </c>
      <c r="O178" s="100">
        <f t="shared" si="26"/>
        <v>0.6</v>
      </c>
      <c r="P178" s="100">
        <f t="shared" si="26"/>
        <v>0</v>
      </c>
      <c r="Q178" s="100">
        <f t="shared" si="26"/>
        <v>1.2</v>
      </c>
      <c r="R178" s="100">
        <f t="shared" si="26"/>
        <v>0</v>
      </c>
      <c r="S178" s="100">
        <f t="shared" si="26"/>
        <v>0</v>
      </c>
      <c r="T178" s="100">
        <f t="shared" si="25"/>
        <v>0.6</v>
      </c>
      <c r="U178" s="100">
        <f t="shared" si="25"/>
        <v>0</v>
      </c>
      <c r="V178" s="100">
        <f t="shared" si="25"/>
        <v>0</v>
      </c>
    </row>
    <row r="179" spans="2:24" x14ac:dyDescent="0.35">
      <c r="B179">
        <v>0.5</v>
      </c>
      <c r="D179" s="100">
        <f t="shared" si="26"/>
        <v>1.5</v>
      </c>
      <c r="E179" s="100">
        <f t="shared" si="25"/>
        <v>2.5</v>
      </c>
      <c r="F179" s="100">
        <f t="shared" si="25"/>
        <v>6</v>
      </c>
      <c r="G179" s="100">
        <f t="shared" si="25"/>
        <v>2</v>
      </c>
      <c r="H179" s="100">
        <f t="shared" si="25"/>
        <v>2.5</v>
      </c>
      <c r="I179" s="100">
        <f t="shared" si="25"/>
        <v>2.5</v>
      </c>
      <c r="J179" s="100">
        <f t="shared" si="25"/>
        <v>1.5</v>
      </c>
      <c r="K179" s="100">
        <f t="shared" si="25"/>
        <v>0</v>
      </c>
      <c r="L179" s="100">
        <f t="shared" si="25"/>
        <v>0</v>
      </c>
      <c r="M179" s="100">
        <f t="shared" si="25"/>
        <v>0</v>
      </c>
      <c r="N179" s="100">
        <f t="shared" si="25"/>
        <v>0</v>
      </c>
      <c r="O179" s="100">
        <f t="shared" si="25"/>
        <v>1</v>
      </c>
      <c r="P179" s="100">
        <f t="shared" si="25"/>
        <v>0</v>
      </c>
      <c r="Q179" s="100">
        <f t="shared" si="25"/>
        <v>2</v>
      </c>
      <c r="R179" s="100">
        <f t="shared" si="25"/>
        <v>0</v>
      </c>
      <c r="S179" s="100">
        <f t="shared" si="25"/>
        <v>0</v>
      </c>
      <c r="T179" s="100">
        <f t="shared" si="25"/>
        <v>1</v>
      </c>
      <c r="U179" s="100">
        <f t="shared" si="25"/>
        <v>0</v>
      </c>
      <c r="V179" s="100">
        <f t="shared" si="25"/>
        <v>0</v>
      </c>
    </row>
    <row r="180" spans="2:24" x14ac:dyDescent="0.35">
      <c r="B180" s="110">
        <v>0.7</v>
      </c>
      <c r="C180" s="110" t="s">
        <v>312</v>
      </c>
      <c r="D180" s="100">
        <f t="shared" si="26"/>
        <v>2.0999999999999996</v>
      </c>
      <c r="E180" s="100">
        <f t="shared" si="25"/>
        <v>3.5</v>
      </c>
      <c r="F180" s="100">
        <f t="shared" si="25"/>
        <v>8.3999999999999986</v>
      </c>
      <c r="G180" s="100">
        <f t="shared" si="25"/>
        <v>2.8</v>
      </c>
      <c r="H180" s="100">
        <f t="shared" si="25"/>
        <v>3.5</v>
      </c>
      <c r="I180" s="100">
        <f t="shared" si="25"/>
        <v>3.5</v>
      </c>
      <c r="J180" s="100">
        <f t="shared" si="25"/>
        <v>2.0999999999999996</v>
      </c>
      <c r="K180" s="100">
        <f t="shared" si="25"/>
        <v>0</v>
      </c>
      <c r="L180" s="100">
        <f t="shared" si="25"/>
        <v>0</v>
      </c>
      <c r="M180" s="100">
        <f t="shared" si="25"/>
        <v>0</v>
      </c>
      <c r="N180" s="100">
        <f t="shared" si="25"/>
        <v>0</v>
      </c>
      <c r="O180" s="100">
        <f t="shared" si="25"/>
        <v>1.4</v>
      </c>
      <c r="P180" s="100">
        <f t="shared" si="25"/>
        <v>0</v>
      </c>
      <c r="Q180" s="100">
        <f t="shared" si="25"/>
        <v>2.8</v>
      </c>
      <c r="R180" s="100">
        <f t="shared" si="25"/>
        <v>0</v>
      </c>
      <c r="S180" s="100">
        <f t="shared" si="25"/>
        <v>0</v>
      </c>
      <c r="T180" s="100">
        <f t="shared" si="25"/>
        <v>1.4</v>
      </c>
      <c r="U180" s="100">
        <f t="shared" si="25"/>
        <v>0</v>
      </c>
      <c r="V180" s="100">
        <f t="shared" si="25"/>
        <v>0</v>
      </c>
    </row>
    <row r="181" spans="2:24" ht="15" thickBot="1" x14ac:dyDescent="0.4">
      <c r="B181">
        <v>1</v>
      </c>
      <c r="D181" s="100">
        <f t="shared" si="26"/>
        <v>3</v>
      </c>
      <c r="E181" s="100">
        <f t="shared" si="25"/>
        <v>5</v>
      </c>
      <c r="F181" s="100">
        <f t="shared" si="25"/>
        <v>12</v>
      </c>
      <c r="G181" s="100">
        <f t="shared" si="25"/>
        <v>4</v>
      </c>
      <c r="H181" s="100">
        <f t="shared" si="25"/>
        <v>5</v>
      </c>
      <c r="I181" s="100">
        <f t="shared" si="25"/>
        <v>5</v>
      </c>
      <c r="J181" s="100">
        <f t="shared" si="25"/>
        <v>3</v>
      </c>
      <c r="K181" s="100">
        <f t="shared" si="25"/>
        <v>0</v>
      </c>
      <c r="L181" s="100">
        <f t="shared" si="25"/>
        <v>0</v>
      </c>
      <c r="M181" s="100">
        <f t="shared" si="25"/>
        <v>0</v>
      </c>
      <c r="N181" s="100">
        <f t="shared" si="25"/>
        <v>0</v>
      </c>
      <c r="O181" s="100">
        <f t="shared" si="25"/>
        <v>2</v>
      </c>
      <c r="P181" s="100">
        <f t="shared" si="25"/>
        <v>0</v>
      </c>
      <c r="Q181" s="100">
        <f t="shared" si="25"/>
        <v>4</v>
      </c>
      <c r="R181" s="100">
        <f t="shared" si="25"/>
        <v>0</v>
      </c>
      <c r="S181" s="100">
        <f t="shared" si="25"/>
        <v>0</v>
      </c>
      <c r="T181" s="100">
        <f t="shared" si="25"/>
        <v>2</v>
      </c>
      <c r="U181" s="100">
        <f t="shared" si="25"/>
        <v>0</v>
      </c>
      <c r="V181" s="100">
        <f t="shared" si="25"/>
        <v>0</v>
      </c>
    </row>
    <row r="182" spans="2:24" x14ac:dyDescent="0.35">
      <c r="D182" s="64" t="s">
        <v>7</v>
      </c>
      <c r="E182" s="64" t="s">
        <v>8</v>
      </c>
      <c r="F182" s="65" t="s">
        <v>9</v>
      </c>
      <c r="G182" s="65" t="s">
        <v>10</v>
      </c>
      <c r="H182" s="65" t="s">
        <v>11</v>
      </c>
      <c r="I182" s="65" t="s">
        <v>12</v>
      </c>
      <c r="J182" s="65" t="s">
        <v>13</v>
      </c>
      <c r="K182" s="65" t="s">
        <v>14</v>
      </c>
      <c r="L182" s="65" t="s">
        <v>15</v>
      </c>
      <c r="M182" s="65" t="s">
        <v>16</v>
      </c>
      <c r="N182" s="65" t="s">
        <v>17</v>
      </c>
      <c r="O182" s="65" t="s">
        <v>18</v>
      </c>
      <c r="P182" s="65" t="s">
        <v>19</v>
      </c>
      <c r="Q182" s="65" t="s">
        <v>20</v>
      </c>
      <c r="R182" s="65" t="s">
        <v>21</v>
      </c>
      <c r="S182" s="65" t="s">
        <v>22</v>
      </c>
      <c r="T182" s="65" t="s">
        <v>23</v>
      </c>
      <c r="U182" s="65">
        <v>7</v>
      </c>
      <c r="V182" s="66">
        <v>8</v>
      </c>
    </row>
    <row r="183" spans="2:24" x14ac:dyDescent="0.35">
      <c r="C183" t="s">
        <v>281</v>
      </c>
      <c r="D183" s="100">
        <f>+AE119</f>
        <v>10</v>
      </c>
      <c r="E183" s="100">
        <f t="shared" ref="E183:V183" si="27">+AF119</f>
        <v>11</v>
      </c>
      <c r="F183" s="100">
        <f t="shared" si="27"/>
        <v>13</v>
      </c>
      <c r="G183" s="100">
        <f t="shared" si="27"/>
        <v>12</v>
      </c>
      <c r="H183" s="100">
        <f t="shared" si="27"/>
        <v>13</v>
      </c>
      <c r="I183" s="100">
        <f t="shared" si="27"/>
        <v>16</v>
      </c>
      <c r="J183" s="100">
        <f t="shared" si="27"/>
        <v>15</v>
      </c>
      <c r="K183" s="100">
        <f t="shared" si="27"/>
        <v>21</v>
      </c>
      <c r="L183" s="100">
        <f t="shared" si="27"/>
        <v>22</v>
      </c>
      <c r="M183" s="100">
        <f t="shared" si="27"/>
        <v>15</v>
      </c>
      <c r="N183" s="100">
        <f t="shared" si="27"/>
        <v>19</v>
      </c>
      <c r="O183" s="100">
        <f t="shared" si="27"/>
        <v>15</v>
      </c>
      <c r="P183" s="100">
        <f t="shared" si="27"/>
        <v>14</v>
      </c>
      <c r="Q183" s="100">
        <f t="shared" si="27"/>
        <v>17</v>
      </c>
      <c r="R183" s="100">
        <f t="shared" si="27"/>
        <v>16</v>
      </c>
      <c r="S183" s="100">
        <f t="shared" si="27"/>
        <v>13</v>
      </c>
      <c r="T183" s="100">
        <f t="shared" si="27"/>
        <v>16</v>
      </c>
      <c r="U183" s="100">
        <f t="shared" si="27"/>
        <v>12</v>
      </c>
      <c r="V183" s="100">
        <f t="shared" si="27"/>
        <v>10</v>
      </c>
    </row>
    <row r="184" spans="2:24" x14ac:dyDescent="0.35">
      <c r="B184">
        <v>0.15</v>
      </c>
      <c r="C184" t="s">
        <v>279</v>
      </c>
      <c r="D184" s="93">
        <f>MAX(0,D$175-D177)/D$183/10</f>
        <v>0.30549999999999999</v>
      </c>
      <c r="E184" s="93">
        <f t="shared" ref="E184:V188" si="28">MAX(0,E$175-E177)/E$183/10</f>
        <v>0.25681818181818183</v>
      </c>
      <c r="F184" s="93">
        <f t="shared" si="28"/>
        <v>0.27076923076923076</v>
      </c>
      <c r="G184" s="93">
        <f t="shared" si="28"/>
        <v>0.2533333333333333</v>
      </c>
      <c r="H184" s="93">
        <f t="shared" si="28"/>
        <v>0.26346153846153847</v>
      </c>
      <c r="I184" s="93">
        <f t="shared" si="28"/>
        <v>0.17031250000000001</v>
      </c>
      <c r="J184" s="93">
        <f t="shared" si="28"/>
        <v>0.11700000000000002</v>
      </c>
      <c r="K184" s="93">
        <f t="shared" si="28"/>
        <v>0.18095238095238095</v>
      </c>
      <c r="L184" s="93">
        <f t="shared" si="28"/>
        <v>0.19090909090909092</v>
      </c>
      <c r="M184" s="93">
        <f t="shared" si="28"/>
        <v>0.16666666666666669</v>
      </c>
      <c r="N184" s="93">
        <f t="shared" si="28"/>
        <v>0.25789473684210529</v>
      </c>
      <c r="O184" s="93">
        <f t="shared" si="28"/>
        <v>0.21133333333333332</v>
      </c>
      <c r="P184" s="93">
        <f t="shared" si="28"/>
        <v>0.18571428571428572</v>
      </c>
      <c r="Q184" s="93">
        <f t="shared" si="28"/>
        <v>0.21999999999999997</v>
      </c>
      <c r="R184" s="93">
        <f t="shared" si="28"/>
        <v>0.18124999999999999</v>
      </c>
      <c r="S184" s="93">
        <f t="shared" si="28"/>
        <v>0.10769230769230768</v>
      </c>
      <c r="T184" s="93">
        <f t="shared" si="28"/>
        <v>0.11687499999999999</v>
      </c>
      <c r="U184" s="93">
        <f t="shared" si="28"/>
        <v>0.25833333333333336</v>
      </c>
      <c r="V184" s="93">
        <f t="shared" si="28"/>
        <v>0.25</v>
      </c>
      <c r="X184" s="101">
        <f>+X165</f>
        <v>1.5</v>
      </c>
    </row>
    <row r="185" spans="2:24" x14ac:dyDescent="0.35">
      <c r="B185">
        <v>0.3</v>
      </c>
      <c r="D185" s="93">
        <f t="shared" ref="D185:S188" si="29">MAX(0,D$175-D178)/D$183/10</f>
        <v>0.30100000000000005</v>
      </c>
      <c r="E185" s="93">
        <f t="shared" si="29"/>
        <v>0.25</v>
      </c>
      <c r="F185" s="93">
        <f t="shared" si="29"/>
        <v>0.25692307692307692</v>
      </c>
      <c r="G185" s="93">
        <f t="shared" si="29"/>
        <v>0.24833333333333335</v>
      </c>
      <c r="H185" s="93">
        <f t="shared" si="29"/>
        <v>0.25769230769230772</v>
      </c>
      <c r="I185" s="93">
        <f t="shared" si="29"/>
        <v>0.16562499999999999</v>
      </c>
      <c r="J185" s="93">
        <f t="shared" si="29"/>
        <v>0.11400000000000002</v>
      </c>
      <c r="K185" s="93">
        <f t="shared" si="29"/>
        <v>0.18095238095238095</v>
      </c>
      <c r="L185" s="93">
        <f t="shared" si="29"/>
        <v>0.19090909090909092</v>
      </c>
      <c r="M185" s="93">
        <f t="shared" si="29"/>
        <v>0.16666666666666669</v>
      </c>
      <c r="N185" s="93">
        <f t="shared" si="29"/>
        <v>0.25789473684210529</v>
      </c>
      <c r="O185" s="93">
        <f t="shared" si="29"/>
        <v>0.20933333333333332</v>
      </c>
      <c r="P185" s="93">
        <f t="shared" si="29"/>
        <v>0.18571428571428572</v>
      </c>
      <c r="Q185" s="93">
        <f t="shared" si="29"/>
        <v>0.21647058823529411</v>
      </c>
      <c r="R185" s="93">
        <f t="shared" si="29"/>
        <v>0.18124999999999999</v>
      </c>
      <c r="S185" s="93">
        <f t="shared" si="29"/>
        <v>0.10769230769230768</v>
      </c>
      <c r="T185" s="93">
        <f t="shared" si="28"/>
        <v>0.11499999999999999</v>
      </c>
      <c r="U185" s="93">
        <f t="shared" si="28"/>
        <v>0.25833333333333336</v>
      </c>
      <c r="V185" s="93">
        <f t="shared" si="28"/>
        <v>0.25</v>
      </c>
    </row>
    <row r="186" spans="2:24" x14ac:dyDescent="0.35">
      <c r="B186">
        <v>0.5</v>
      </c>
      <c r="D186" s="93">
        <f t="shared" si="29"/>
        <v>0.29500000000000004</v>
      </c>
      <c r="E186" s="93">
        <f t="shared" si="28"/>
        <v>0.24090909090909091</v>
      </c>
      <c r="F186" s="93">
        <f t="shared" si="28"/>
        <v>0.23846153846153845</v>
      </c>
      <c r="G186" s="93">
        <f t="shared" si="28"/>
        <v>0.24166666666666664</v>
      </c>
      <c r="H186" s="93">
        <f t="shared" si="28"/>
        <v>0.25</v>
      </c>
      <c r="I186" s="93">
        <f t="shared" si="28"/>
        <v>0.15937499999999999</v>
      </c>
      <c r="J186" s="93">
        <f t="shared" si="28"/>
        <v>0.11000000000000001</v>
      </c>
      <c r="K186" s="93">
        <f t="shared" si="28"/>
        <v>0.18095238095238095</v>
      </c>
      <c r="L186" s="93">
        <f t="shared" si="28"/>
        <v>0.19090909090909092</v>
      </c>
      <c r="M186" s="93">
        <f t="shared" si="28"/>
        <v>0.16666666666666669</v>
      </c>
      <c r="N186" s="93">
        <f t="shared" si="28"/>
        <v>0.25789473684210529</v>
      </c>
      <c r="O186" s="93">
        <f t="shared" si="28"/>
        <v>0.20666666666666669</v>
      </c>
      <c r="P186" s="93">
        <f t="shared" si="28"/>
        <v>0.18571428571428572</v>
      </c>
      <c r="Q186" s="93">
        <f t="shared" si="28"/>
        <v>0.21176470588235294</v>
      </c>
      <c r="R186" s="93">
        <f t="shared" si="28"/>
        <v>0.18124999999999999</v>
      </c>
      <c r="S186" s="93">
        <f t="shared" si="28"/>
        <v>0.10769230769230768</v>
      </c>
      <c r="T186" s="93">
        <f t="shared" si="28"/>
        <v>0.1125</v>
      </c>
      <c r="U186" s="93">
        <f t="shared" si="28"/>
        <v>0.25833333333333336</v>
      </c>
      <c r="V186" s="93">
        <f t="shared" si="28"/>
        <v>0.25</v>
      </c>
    </row>
    <row r="187" spans="2:24" x14ac:dyDescent="0.35">
      <c r="B187" s="110">
        <v>0.7</v>
      </c>
      <c r="C187" s="110" t="s">
        <v>312</v>
      </c>
      <c r="D187" s="93">
        <f t="shared" si="29"/>
        <v>0.28899999999999998</v>
      </c>
      <c r="E187" s="93">
        <f t="shared" si="28"/>
        <v>0.23181818181818184</v>
      </c>
      <c r="F187" s="93">
        <f t="shared" si="28"/>
        <v>0.22000000000000003</v>
      </c>
      <c r="G187" s="93">
        <f t="shared" si="28"/>
        <v>0.23500000000000001</v>
      </c>
      <c r="H187" s="93">
        <f t="shared" si="28"/>
        <v>0.24230769230769228</v>
      </c>
      <c r="I187" s="93">
        <f t="shared" si="28"/>
        <v>0.15312500000000001</v>
      </c>
      <c r="J187" s="93">
        <f t="shared" si="28"/>
        <v>0.10600000000000001</v>
      </c>
      <c r="K187" s="93">
        <f t="shared" si="28"/>
        <v>0.18095238095238095</v>
      </c>
      <c r="L187" s="93">
        <f t="shared" si="28"/>
        <v>0.19090909090909092</v>
      </c>
      <c r="M187" s="93">
        <f t="shared" si="28"/>
        <v>0.16666666666666669</v>
      </c>
      <c r="N187" s="93">
        <f t="shared" si="28"/>
        <v>0.25789473684210529</v>
      </c>
      <c r="O187" s="93">
        <f t="shared" si="28"/>
        <v>0.20400000000000001</v>
      </c>
      <c r="P187" s="93">
        <f t="shared" si="28"/>
        <v>0.18571428571428572</v>
      </c>
      <c r="Q187" s="93">
        <f t="shared" si="28"/>
        <v>0.2070588235294118</v>
      </c>
      <c r="R187" s="93">
        <f t="shared" si="28"/>
        <v>0.18124999999999999</v>
      </c>
      <c r="S187" s="93">
        <f t="shared" si="28"/>
        <v>0.10769230769230768</v>
      </c>
      <c r="T187" s="93">
        <f t="shared" si="28"/>
        <v>0.11000000000000001</v>
      </c>
      <c r="U187" s="93">
        <f t="shared" si="28"/>
        <v>0.25833333333333336</v>
      </c>
      <c r="V187" s="93">
        <f t="shared" si="28"/>
        <v>0.25</v>
      </c>
    </row>
    <row r="188" spans="2:24" x14ac:dyDescent="0.35">
      <c r="B188">
        <v>1</v>
      </c>
      <c r="D188" s="93">
        <f t="shared" si="29"/>
        <v>0.27999999999999997</v>
      </c>
      <c r="E188" s="93">
        <f t="shared" si="28"/>
        <v>0.21818181818181817</v>
      </c>
      <c r="F188" s="93">
        <f t="shared" si="28"/>
        <v>0.19230769230769232</v>
      </c>
      <c r="G188" s="93">
        <f t="shared" si="28"/>
        <v>0.22500000000000001</v>
      </c>
      <c r="H188" s="93">
        <f t="shared" si="28"/>
        <v>0.23076923076923075</v>
      </c>
      <c r="I188" s="93">
        <f t="shared" si="28"/>
        <v>0.14374999999999999</v>
      </c>
      <c r="J188" s="93">
        <f t="shared" si="28"/>
        <v>0.1</v>
      </c>
      <c r="K188" s="93">
        <f t="shared" si="28"/>
        <v>0.18095238095238095</v>
      </c>
      <c r="L188" s="93">
        <f t="shared" si="28"/>
        <v>0.19090909090909092</v>
      </c>
      <c r="M188" s="93">
        <f t="shared" si="28"/>
        <v>0.16666666666666669</v>
      </c>
      <c r="N188" s="93">
        <f t="shared" si="28"/>
        <v>0.25789473684210529</v>
      </c>
      <c r="O188" s="93">
        <f t="shared" si="28"/>
        <v>0.2</v>
      </c>
      <c r="P188" s="93">
        <f t="shared" si="28"/>
        <v>0.18571428571428572</v>
      </c>
      <c r="Q188" s="93">
        <f t="shared" si="28"/>
        <v>0.2</v>
      </c>
      <c r="R188" s="93">
        <f t="shared" si="28"/>
        <v>0.18124999999999999</v>
      </c>
      <c r="S188" s="93">
        <f t="shared" si="28"/>
        <v>0.10769230769230768</v>
      </c>
      <c r="T188" s="93">
        <f t="shared" si="28"/>
        <v>0.10625</v>
      </c>
      <c r="U188" s="93">
        <f t="shared" si="28"/>
        <v>0.25833333333333336</v>
      </c>
      <c r="V188" s="93">
        <f t="shared" si="28"/>
        <v>0.25</v>
      </c>
    </row>
  </sheetData>
  <mergeCells count="2">
    <mergeCell ref="C69:C70"/>
    <mergeCell ref="D69:V69"/>
  </mergeCells>
  <conditionalFormatting sqref="D85:V93">
    <cfRule type="cellIs" dxfId="18" priority="1" operator="lessThanOrEqual">
      <formula>0</formula>
    </cfRule>
  </conditionalFormatting>
  <conditionalFormatting sqref="D99:V107">
    <cfRule type="cellIs" dxfId="17" priority="13" operator="equal">
      <formula>5</formula>
    </cfRule>
  </conditionalFormatting>
  <conditionalFormatting sqref="D113:V120">
    <cfRule type="cellIs" dxfId="16" priority="12" operator="equal">
      <formula>0</formula>
    </cfRule>
  </conditionalFormatting>
  <conditionalFormatting sqref="D147:V147 D153:V153">
    <cfRule type="cellIs" dxfId="15" priority="10" operator="equal">
      <formula>FALSE</formula>
    </cfRule>
  </conditionalFormatting>
  <conditionalFormatting sqref="D148:V152">
    <cfRule type="cellIs" dxfId="14" priority="9" operator="equal">
      <formula>0</formula>
    </cfRule>
  </conditionalFormatting>
  <conditionalFormatting sqref="D164:V164 D170:V170">
    <cfRule type="cellIs" dxfId="13" priority="7" operator="equal">
      <formula>FALSE</formula>
    </cfRule>
  </conditionalFormatting>
  <conditionalFormatting sqref="D165:V169">
    <cfRule type="cellIs" dxfId="12" priority="6" operator="equal">
      <formula>0</formula>
    </cfRule>
  </conditionalFormatting>
  <conditionalFormatting sqref="D183:V183">
    <cfRule type="cellIs" dxfId="11" priority="4" operator="equal">
      <formula>FALSE</formula>
    </cfRule>
  </conditionalFormatting>
  <conditionalFormatting sqref="D184:V188">
    <cfRule type="cellIs" dxfId="10" priority="3" operator="equal">
      <formula>0</formula>
    </cfRule>
  </conditionalFormatting>
  <conditionalFormatting sqref="D113:X120">
    <cfRule type="colorScale" priority="11">
      <colorScale>
        <cfvo type="min"/>
        <cfvo type="max"/>
        <color rgb="FFFCFCFF"/>
        <color rgb="FFF8696B"/>
      </colorScale>
    </cfRule>
  </conditionalFormatting>
  <conditionalFormatting sqref="D148:X152">
    <cfRule type="colorScale" priority="8">
      <colorScale>
        <cfvo type="min"/>
        <cfvo type="max"/>
        <color rgb="FFFCFCFF"/>
        <color rgb="FFF8696B"/>
      </colorScale>
    </cfRule>
  </conditionalFormatting>
  <conditionalFormatting sqref="D165:X169">
    <cfRule type="colorScale" priority="5">
      <colorScale>
        <cfvo type="min"/>
        <cfvo type="max"/>
        <color rgb="FFFCFCFF"/>
        <color rgb="FFF8696B"/>
      </colorScale>
    </cfRule>
  </conditionalFormatting>
  <conditionalFormatting sqref="D184:X188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B712-CB90-4CB1-83A1-3C037335653E}">
  <dimension ref="A1:V14"/>
  <sheetViews>
    <sheetView workbookViewId="0">
      <selection activeCell="A3" sqref="A3:A12"/>
    </sheetView>
  </sheetViews>
  <sheetFormatPr defaultRowHeight="14.5" x14ac:dyDescent="0.35"/>
  <sheetData>
    <row r="1" spans="1:22" ht="16.5" x14ac:dyDescent="0.35">
      <c r="H1" s="111" t="s">
        <v>313</v>
      </c>
    </row>
    <row r="2" spans="1:22" ht="17.5" thickBot="1" x14ac:dyDescent="0.45">
      <c r="B2" s="102" t="s">
        <v>359</v>
      </c>
      <c r="H2" s="124"/>
    </row>
    <row r="3" spans="1:22" x14ac:dyDescent="0.35">
      <c r="B3" s="62" t="s">
        <v>240</v>
      </c>
      <c r="C3" s="63"/>
      <c r="D3" s="64" t="s">
        <v>7</v>
      </c>
      <c r="E3" s="64" t="s">
        <v>8</v>
      </c>
      <c r="F3" s="65" t="s">
        <v>9</v>
      </c>
      <c r="G3" s="65" t="s">
        <v>10</v>
      </c>
      <c r="H3" s="65" t="s">
        <v>11</v>
      </c>
      <c r="I3" s="65" t="s">
        <v>12</v>
      </c>
      <c r="J3" s="65" t="s">
        <v>13</v>
      </c>
      <c r="K3" s="65" t="s">
        <v>14</v>
      </c>
      <c r="L3" s="65" t="s">
        <v>15</v>
      </c>
      <c r="M3" s="65" t="s">
        <v>16</v>
      </c>
      <c r="N3" s="65" t="s">
        <v>17</v>
      </c>
      <c r="O3" s="65" t="s">
        <v>18</v>
      </c>
      <c r="P3" s="65" t="s">
        <v>19</v>
      </c>
      <c r="Q3" s="65" t="s">
        <v>20</v>
      </c>
      <c r="R3" s="65" t="s">
        <v>21</v>
      </c>
      <c r="S3" s="65" t="s">
        <v>22</v>
      </c>
      <c r="T3" s="65" t="s">
        <v>23</v>
      </c>
      <c r="U3" s="65">
        <v>7</v>
      </c>
      <c r="V3" s="66">
        <v>8</v>
      </c>
    </row>
    <row r="4" spans="1:22" x14ac:dyDescent="0.35">
      <c r="A4" s="87"/>
      <c r="B4" s="67" t="s">
        <v>241</v>
      </c>
      <c r="C4" s="68" t="s">
        <v>242</v>
      </c>
      <c r="D4" s="83">
        <f>'Carry-overForCD-1.25'!D99-'Carry-overForCD'!D99</f>
        <v>16</v>
      </c>
      <c r="E4" s="83">
        <f>'Carry-overForCD-1.25'!E99-'Carry-overForCD'!E99</f>
        <v>17</v>
      </c>
      <c r="F4" s="83">
        <f>'Carry-overForCD-1.25'!F99-'Carry-overForCD'!F99</f>
        <v>17</v>
      </c>
      <c r="G4" s="83">
        <f>'Carry-overForCD-1.25'!G99-'Carry-overForCD'!G99</f>
        <v>19</v>
      </c>
      <c r="H4" s="83">
        <f>'Carry-overForCD-1.25'!H99-'Carry-overForCD'!H99</f>
        <v>20</v>
      </c>
      <c r="I4" s="83">
        <f>'Carry-overForCD-1.25'!I99-'Carry-overForCD'!I99</f>
        <v>22</v>
      </c>
      <c r="J4" s="83">
        <f>'Carry-overForCD-1.25'!J99-'Carry-overForCD'!J99</f>
        <v>20</v>
      </c>
      <c r="K4" s="83">
        <f>'Carry-overForCD-1.25'!K99-'Carry-overForCD'!K99</f>
        <v>20</v>
      </c>
      <c r="L4" s="83">
        <f>'Carry-overForCD-1.25'!L99-'Carry-overForCD'!L99</f>
        <v>23</v>
      </c>
      <c r="M4" s="83">
        <f>'Carry-overForCD-1.25'!M99-'Carry-overForCD'!M99</f>
        <v>19</v>
      </c>
      <c r="N4" s="83">
        <f>'Carry-overForCD-1.25'!N99-'Carry-overForCD'!N99</f>
        <v>23</v>
      </c>
      <c r="O4" s="83">
        <f>'Carry-overForCD-1.25'!O99-'Carry-overForCD'!O99</f>
        <v>23</v>
      </c>
      <c r="P4" s="83">
        <f>'Carry-overForCD-1.25'!P99-'Carry-overForCD'!P99</f>
        <v>7</v>
      </c>
      <c r="Q4" s="83">
        <f>'Carry-overForCD-1.25'!Q99-'Carry-overForCD'!Q99</f>
        <v>23</v>
      </c>
      <c r="R4" s="83">
        <f>'Carry-overForCD-1.25'!R99-'Carry-overForCD'!R99</f>
        <v>23</v>
      </c>
      <c r="S4" s="83">
        <f>'Carry-overForCD-1.25'!S99-'Carry-overForCD'!S99</f>
        <v>0</v>
      </c>
      <c r="T4" s="83">
        <f>'Carry-overForCD-1.25'!T99-'Carry-overForCD'!T99</f>
        <v>1</v>
      </c>
      <c r="U4" s="83">
        <f>'Carry-overForCD-1.25'!U99-'Carry-overForCD'!U99</f>
        <v>1</v>
      </c>
      <c r="V4" s="83">
        <f>'Carry-overForCD-1.25'!V99-'Carry-overForCD'!V99</f>
        <v>0</v>
      </c>
    </row>
    <row r="5" spans="1:22" x14ac:dyDescent="0.35">
      <c r="A5" s="87"/>
      <c r="B5" s="67" t="s">
        <v>191</v>
      </c>
      <c r="C5" s="68" t="s">
        <v>243</v>
      </c>
      <c r="D5" s="83">
        <f>'Carry-overForCD-1.25'!D100-'Carry-overForCD'!D100</f>
        <v>11</v>
      </c>
      <c r="E5" s="83">
        <f>'Carry-overForCD-1.25'!E100-'Carry-overForCD'!E100</f>
        <v>11</v>
      </c>
      <c r="F5" s="83">
        <f>'Carry-overForCD-1.25'!F100-'Carry-overForCD'!F100</f>
        <v>10</v>
      </c>
      <c r="G5" s="83">
        <f>'Carry-overForCD-1.25'!G100-'Carry-overForCD'!G100</f>
        <v>9</v>
      </c>
      <c r="H5" s="83">
        <f>'Carry-overForCD-1.25'!H100-'Carry-overForCD'!H100</f>
        <v>6</v>
      </c>
      <c r="I5" s="83">
        <f>'Carry-overForCD-1.25'!I100-'Carry-overForCD'!I100</f>
        <v>5</v>
      </c>
      <c r="J5" s="83">
        <f>'Carry-overForCD-1.25'!J100-'Carry-overForCD'!J100</f>
        <v>0</v>
      </c>
      <c r="K5" s="83">
        <f>'Carry-overForCD-1.25'!K100-'Carry-overForCD'!K100</f>
        <v>0</v>
      </c>
      <c r="L5" s="83">
        <f>'Carry-overForCD-1.25'!L100-'Carry-overForCD'!L100</f>
        <v>0</v>
      </c>
      <c r="M5" s="83">
        <f>'Carry-overForCD-1.25'!M100-'Carry-overForCD'!M100</f>
        <v>0</v>
      </c>
      <c r="N5" s="83">
        <f>'Carry-overForCD-1.25'!N100-'Carry-overForCD'!N100</f>
        <v>5</v>
      </c>
      <c r="O5" s="83">
        <f>'Carry-overForCD-1.25'!O100-'Carry-overForCD'!O100</f>
        <v>0</v>
      </c>
      <c r="P5" s="83">
        <f>'Carry-overForCD-1.25'!P100-'Carry-overForCD'!P100</f>
        <v>11</v>
      </c>
      <c r="Q5" s="83">
        <f>'Carry-overForCD-1.25'!Q100-'Carry-overForCD'!Q100</f>
        <v>11</v>
      </c>
      <c r="R5" s="83">
        <f>'Carry-overForCD-1.25'!R100-'Carry-overForCD'!R100</f>
        <v>11</v>
      </c>
      <c r="S5" s="83">
        <f>'Carry-overForCD-1.25'!S100-'Carry-overForCD'!S100</f>
        <v>12</v>
      </c>
      <c r="T5" s="83">
        <f>'Carry-overForCD-1.25'!T100-'Carry-overForCD'!T100</f>
        <v>12</v>
      </c>
      <c r="U5" s="83">
        <f>'Carry-overForCD-1.25'!U100-'Carry-overForCD'!U100</f>
        <v>13</v>
      </c>
      <c r="V5" s="83">
        <f>'Carry-overForCD-1.25'!V100-'Carry-overForCD'!V100</f>
        <v>13</v>
      </c>
    </row>
    <row r="6" spans="1:22" x14ac:dyDescent="0.35">
      <c r="A6" s="87"/>
      <c r="B6" s="67" t="s">
        <v>193</v>
      </c>
      <c r="C6" s="68" t="s">
        <v>244</v>
      </c>
      <c r="D6" s="83">
        <f>'Carry-overForCD-1.25'!D101-'Carry-overForCD'!D101</f>
        <v>16</v>
      </c>
      <c r="E6" s="83">
        <f>'Carry-overForCD-1.25'!E101-'Carry-overForCD'!E101</f>
        <v>12</v>
      </c>
      <c r="F6" s="83">
        <f>'Carry-overForCD-1.25'!F101-'Carry-overForCD'!F101</f>
        <v>17</v>
      </c>
      <c r="G6" s="83">
        <f>'Carry-overForCD-1.25'!G101-'Carry-overForCD'!G101</f>
        <v>8</v>
      </c>
      <c r="H6" s="83">
        <f>'Carry-overForCD-1.25'!H101-'Carry-overForCD'!H101</f>
        <v>18</v>
      </c>
      <c r="I6" s="83">
        <f>'Carry-overForCD-1.25'!I101-'Carry-overForCD'!I101</f>
        <v>18</v>
      </c>
      <c r="J6" s="83">
        <f>'Carry-overForCD-1.25'!J101-'Carry-overForCD'!J101</f>
        <v>19</v>
      </c>
      <c r="K6" s="83">
        <f>'Carry-overForCD-1.25'!K101-'Carry-overForCD'!K101</f>
        <v>20</v>
      </c>
      <c r="L6" s="83">
        <f>'Carry-overForCD-1.25'!L101-'Carry-overForCD'!L101</f>
        <v>21</v>
      </c>
      <c r="M6" s="83">
        <f>'Carry-overForCD-1.25'!M101-'Carry-overForCD'!M101</f>
        <v>19</v>
      </c>
      <c r="N6" s="83">
        <f>'Carry-overForCD-1.25'!N101-'Carry-overForCD'!N101</f>
        <v>21</v>
      </c>
      <c r="O6" s="83">
        <f>'Carry-overForCD-1.25'!O101-'Carry-overForCD'!O101</f>
        <v>22</v>
      </c>
      <c r="P6" s="83">
        <f>'Carry-overForCD-1.25'!P101-'Carry-overForCD'!P101</f>
        <v>11</v>
      </c>
      <c r="Q6" s="83">
        <f>'Carry-overForCD-1.25'!Q101-'Carry-overForCD'!Q101</f>
        <v>22</v>
      </c>
      <c r="R6" s="83">
        <f>'Carry-overForCD-1.25'!R101-'Carry-overForCD'!R101</f>
        <v>23</v>
      </c>
      <c r="S6" s="83">
        <f>'Carry-overForCD-1.25'!S101-'Carry-overForCD'!S101</f>
        <v>0</v>
      </c>
      <c r="T6" s="83">
        <f>'Carry-overForCD-1.25'!T101-'Carry-overForCD'!T101</f>
        <v>20</v>
      </c>
      <c r="U6" s="83">
        <f>'Carry-overForCD-1.25'!U101-'Carry-overForCD'!U101</f>
        <v>11</v>
      </c>
      <c r="V6" s="83">
        <f>'Carry-overForCD-1.25'!V101-'Carry-overForCD'!V101</f>
        <v>21</v>
      </c>
    </row>
    <row r="7" spans="1:22" x14ac:dyDescent="0.35">
      <c r="A7" s="87"/>
      <c r="B7" s="67" t="s">
        <v>194</v>
      </c>
      <c r="C7" s="68" t="s">
        <v>245</v>
      </c>
      <c r="D7" s="83">
        <f>'Carry-overForCD-1.25'!D102-'Carry-overForCD'!D102</f>
        <v>15</v>
      </c>
      <c r="E7" s="83">
        <f>'Carry-overForCD-1.25'!E102-'Carry-overForCD'!E102</f>
        <v>13</v>
      </c>
      <c r="F7" s="83">
        <f>'Carry-overForCD-1.25'!F102-'Carry-overForCD'!F102</f>
        <v>13</v>
      </c>
      <c r="G7" s="83">
        <f>'Carry-overForCD-1.25'!G102-'Carry-overForCD'!G102</f>
        <v>16</v>
      </c>
      <c r="H7" s="83">
        <f>'Carry-overForCD-1.25'!H102-'Carry-overForCD'!H102</f>
        <v>17</v>
      </c>
      <c r="I7" s="83">
        <f>'Carry-overForCD-1.25'!I102-'Carry-overForCD'!I102</f>
        <v>16</v>
      </c>
      <c r="J7" s="83">
        <f>'Carry-overForCD-1.25'!J102-'Carry-overForCD'!J102</f>
        <v>6</v>
      </c>
      <c r="K7" s="83">
        <f>'Carry-overForCD-1.25'!K102-'Carry-overForCD'!K102</f>
        <v>16</v>
      </c>
      <c r="L7" s="83">
        <f>'Carry-overForCD-1.25'!L102-'Carry-overForCD'!L102</f>
        <v>17</v>
      </c>
      <c r="M7" s="83">
        <f>'Carry-overForCD-1.25'!M102-'Carry-overForCD'!M102</f>
        <v>18</v>
      </c>
      <c r="N7" s="83">
        <f>'Carry-overForCD-1.25'!N102-'Carry-overForCD'!N102</f>
        <v>18</v>
      </c>
      <c r="O7" s="83">
        <f>'Carry-overForCD-1.25'!O102-'Carry-overForCD'!O102</f>
        <v>19</v>
      </c>
      <c r="P7" s="83">
        <f>'Carry-overForCD-1.25'!P102-'Carry-overForCD'!P102</f>
        <v>18</v>
      </c>
      <c r="Q7" s="83">
        <f>'Carry-overForCD-1.25'!Q102-'Carry-overForCD'!Q102</f>
        <v>18</v>
      </c>
      <c r="R7" s="83">
        <f>'Carry-overForCD-1.25'!R102-'Carry-overForCD'!R102</f>
        <v>19</v>
      </c>
      <c r="S7" s="83">
        <f>'Carry-overForCD-1.25'!S102-'Carry-overForCD'!S102</f>
        <v>10</v>
      </c>
      <c r="T7" s="83">
        <f>'Carry-overForCD-1.25'!T102-'Carry-overForCD'!T102</f>
        <v>19</v>
      </c>
      <c r="U7" s="83">
        <f>'Carry-overForCD-1.25'!U102-'Carry-overForCD'!U102</f>
        <v>19</v>
      </c>
      <c r="V7" s="83">
        <f>'Carry-overForCD-1.25'!V102-'Carry-overForCD'!V102</f>
        <v>18</v>
      </c>
    </row>
    <row r="8" spans="1:22" x14ac:dyDescent="0.35">
      <c r="A8" s="87"/>
      <c r="B8" s="67" t="s">
        <v>195</v>
      </c>
      <c r="C8" s="68" t="s">
        <v>246</v>
      </c>
      <c r="D8" s="83">
        <f>'Carry-overForCD-1.25'!D103-'Carry-overForCD'!D103</f>
        <v>18</v>
      </c>
      <c r="E8" s="83">
        <f>'Carry-overForCD-1.25'!E103-'Carry-overForCD'!E103</f>
        <v>18</v>
      </c>
      <c r="F8" s="83">
        <f>'Carry-overForCD-1.25'!F103-'Carry-overForCD'!F103</f>
        <v>18</v>
      </c>
      <c r="G8" s="83">
        <f>'Carry-overForCD-1.25'!G103-'Carry-overForCD'!G103</f>
        <v>18</v>
      </c>
      <c r="H8" s="83">
        <f>'Carry-overForCD-1.25'!H103-'Carry-overForCD'!H103</f>
        <v>19</v>
      </c>
      <c r="I8" s="83">
        <f>'Carry-overForCD-1.25'!I103-'Carry-overForCD'!I103</f>
        <v>19</v>
      </c>
      <c r="J8" s="83">
        <f>'Carry-overForCD-1.25'!J103-'Carry-overForCD'!J103</f>
        <v>8</v>
      </c>
      <c r="K8" s="83">
        <f>'Carry-overForCD-1.25'!K103-'Carry-overForCD'!K103</f>
        <v>18</v>
      </c>
      <c r="L8" s="83">
        <f>'Carry-overForCD-1.25'!L103-'Carry-overForCD'!L103</f>
        <v>21</v>
      </c>
      <c r="M8" s="83">
        <f>'Carry-overForCD-1.25'!M103-'Carry-overForCD'!M103</f>
        <v>0</v>
      </c>
      <c r="N8" s="83">
        <f>'Carry-overForCD-1.25'!N103-'Carry-overForCD'!N103</f>
        <v>19</v>
      </c>
      <c r="O8" s="83">
        <f>'Carry-overForCD-1.25'!O103-'Carry-overForCD'!O103</f>
        <v>20</v>
      </c>
      <c r="P8" s="83">
        <f>'Carry-overForCD-1.25'!P103-'Carry-overForCD'!P103</f>
        <v>0</v>
      </c>
      <c r="Q8" s="83">
        <f>'Carry-overForCD-1.25'!Q103-'Carry-overForCD'!Q103</f>
        <v>13</v>
      </c>
      <c r="R8" s="83">
        <f>'Carry-overForCD-1.25'!R103-'Carry-overForCD'!R103</f>
        <v>20</v>
      </c>
      <c r="S8" s="83">
        <f>'Carry-overForCD-1.25'!S103-'Carry-overForCD'!S103</f>
        <v>0</v>
      </c>
      <c r="T8" s="83">
        <f>'Carry-overForCD-1.25'!T103-'Carry-overForCD'!T103</f>
        <v>0</v>
      </c>
      <c r="U8" s="83">
        <f>'Carry-overForCD-1.25'!U103-'Carry-overForCD'!U103</f>
        <v>0</v>
      </c>
      <c r="V8" s="83">
        <f>'Carry-overForCD-1.25'!V103-'Carry-overForCD'!V103</f>
        <v>0</v>
      </c>
    </row>
    <row r="9" spans="1:22" x14ac:dyDescent="0.35">
      <c r="A9" s="87"/>
      <c r="B9" s="67" t="s">
        <v>196</v>
      </c>
      <c r="C9" s="68" t="s">
        <v>247</v>
      </c>
      <c r="D9" s="83">
        <f>'Carry-overForCD-1.25'!D104-'Carry-overForCD'!D104</f>
        <v>0</v>
      </c>
      <c r="E9" s="83">
        <f>'Carry-overForCD-1.25'!E104-'Carry-overForCD'!E104</f>
        <v>0</v>
      </c>
      <c r="F9" s="83">
        <f>'Carry-overForCD-1.25'!F104-'Carry-overForCD'!F104</f>
        <v>0</v>
      </c>
      <c r="G9" s="83">
        <f>'Carry-overForCD-1.25'!G104-'Carry-overForCD'!G104</f>
        <v>0</v>
      </c>
      <c r="H9" s="83">
        <f>'Carry-overForCD-1.25'!H104-'Carry-overForCD'!H104</f>
        <v>0</v>
      </c>
      <c r="I9" s="83">
        <f>'Carry-overForCD-1.25'!I104-'Carry-overForCD'!I104</f>
        <v>0</v>
      </c>
      <c r="J9" s="83">
        <f>'Carry-overForCD-1.25'!J104-'Carry-overForCD'!J104</f>
        <v>0</v>
      </c>
      <c r="K9" s="83">
        <f>'Carry-overForCD-1.25'!K104-'Carry-overForCD'!K104</f>
        <v>0</v>
      </c>
      <c r="L9" s="83">
        <f>'Carry-overForCD-1.25'!L104-'Carry-overForCD'!L104</f>
        <v>0</v>
      </c>
      <c r="M9" s="83">
        <f>'Carry-overForCD-1.25'!M104-'Carry-overForCD'!M104</f>
        <v>0</v>
      </c>
      <c r="N9" s="83">
        <f>'Carry-overForCD-1.25'!N104-'Carry-overForCD'!N104</f>
        <v>0</v>
      </c>
      <c r="O9" s="83">
        <f>'Carry-overForCD-1.25'!O104-'Carry-overForCD'!O104</f>
        <v>0</v>
      </c>
      <c r="P9" s="83">
        <f>'Carry-overForCD-1.25'!P104-'Carry-overForCD'!P104</f>
        <v>0</v>
      </c>
      <c r="Q9" s="83">
        <f>'Carry-overForCD-1.25'!Q104-'Carry-overForCD'!Q104</f>
        <v>0</v>
      </c>
      <c r="R9" s="83">
        <f>'Carry-overForCD-1.25'!R104-'Carry-overForCD'!R104</f>
        <v>0</v>
      </c>
      <c r="S9" s="83">
        <f>'Carry-overForCD-1.25'!S104-'Carry-overForCD'!S104</f>
        <v>0</v>
      </c>
      <c r="T9" s="83">
        <f>'Carry-overForCD-1.25'!T104-'Carry-overForCD'!T104</f>
        <v>0</v>
      </c>
      <c r="U9" s="83">
        <f>'Carry-overForCD-1.25'!U104-'Carry-overForCD'!U104</f>
        <v>0</v>
      </c>
      <c r="V9" s="83">
        <f>'Carry-overForCD-1.25'!V104-'Carry-overForCD'!V104</f>
        <v>0</v>
      </c>
    </row>
    <row r="10" spans="1:22" x14ac:dyDescent="0.35">
      <c r="A10" s="87"/>
      <c r="B10" s="67" t="s">
        <v>197</v>
      </c>
      <c r="C10" s="68" t="s">
        <v>248</v>
      </c>
      <c r="D10" s="83">
        <f>'Carry-overForCD-1.25'!D105-'Carry-overForCD'!D105</f>
        <v>14</v>
      </c>
      <c r="E10" s="83">
        <f>'Carry-overForCD-1.25'!E105-'Carry-overForCD'!E105</f>
        <v>14</v>
      </c>
      <c r="F10" s="83">
        <f>'Carry-overForCD-1.25'!F105-'Carry-overForCD'!F105</f>
        <v>14</v>
      </c>
      <c r="G10" s="83">
        <f>'Carry-overForCD-1.25'!G105-'Carry-overForCD'!G105</f>
        <v>15</v>
      </c>
      <c r="H10" s="83">
        <f>'Carry-overForCD-1.25'!H105-'Carry-overForCD'!H105</f>
        <v>15</v>
      </c>
      <c r="I10" s="83">
        <f>'Carry-overForCD-1.25'!I105-'Carry-overForCD'!I105</f>
        <v>14</v>
      </c>
      <c r="J10" s="83">
        <f>'Carry-overForCD-1.25'!J105-'Carry-overForCD'!J105</f>
        <v>13</v>
      </c>
      <c r="K10" s="83">
        <f>'Carry-overForCD-1.25'!K105-'Carry-overForCD'!K105</f>
        <v>16</v>
      </c>
      <c r="L10" s="83">
        <f>'Carry-overForCD-1.25'!L105-'Carry-overForCD'!L105</f>
        <v>15</v>
      </c>
      <c r="M10" s="83">
        <f>'Carry-overForCD-1.25'!M105-'Carry-overForCD'!M105</f>
        <v>15</v>
      </c>
      <c r="N10" s="83">
        <f>'Carry-overForCD-1.25'!N105-'Carry-overForCD'!N105</f>
        <v>17</v>
      </c>
      <c r="O10" s="83">
        <f>'Carry-overForCD-1.25'!O105-'Carry-overForCD'!O105</f>
        <v>16</v>
      </c>
      <c r="P10" s="83">
        <f>'Carry-overForCD-1.25'!P105-'Carry-overForCD'!P105</f>
        <v>16</v>
      </c>
      <c r="Q10" s="83">
        <f>'Carry-overForCD-1.25'!Q105-'Carry-overForCD'!Q105</f>
        <v>17</v>
      </c>
      <c r="R10" s="83">
        <f>'Carry-overForCD-1.25'!R105-'Carry-overForCD'!R105</f>
        <v>17</v>
      </c>
      <c r="S10" s="83">
        <f>'Carry-overForCD-1.25'!S105-'Carry-overForCD'!S105</f>
        <v>9</v>
      </c>
      <c r="T10" s="83">
        <f>'Carry-overForCD-1.25'!T105-'Carry-overForCD'!T105</f>
        <v>14</v>
      </c>
      <c r="U10" s="83">
        <f>'Carry-overForCD-1.25'!U105-'Carry-overForCD'!U105</f>
        <v>16</v>
      </c>
      <c r="V10" s="83">
        <f>'Carry-overForCD-1.25'!V105-'Carry-overForCD'!V105</f>
        <v>15</v>
      </c>
    </row>
    <row r="11" spans="1:22" ht="15" thickBot="1" x14ac:dyDescent="0.4">
      <c r="A11" s="87"/>
      <c r="B11" s="70" t="s">
        <v>249</v>
      </c>
      <c r="C11" s="71" t="s">
        <v>182</v>
      </c>
      <c r="D11" s="83">
        <f>'Carry-overForCD-1.25'!D106-'Carry-overForCD'!D106</f>
        <v>0</v>
      </c>
      <c r="E11" s="83">
        <f>'Carry-overForCD-1.25'!E106-'Carry-overForCD'!E106</f>
        <v>0</v>
      </c>
      <c r="F11" s="83">
        <f>'Carry-overForCD-1.25'!F106-'Carry-overForCD'!F106</f>
        <v>0</v>
      </c>
      <c r="G11" s="83">
        <f>'Carry-overForCD-1.25'!G106-'Carry-overForCD'!G106</f>
        <v>0</v>
      </c>
      <c r="H11" s="83">
        <f>'Carry-overForCD-1.25'!H106-'Carry-overForCD'!H106</f>
        <v>0</v>
      </c>
      <c r="I11" s="83">
        <f>'Carry-overForCD-1.25'!I106-'Carry-overForCD'!I106</f>
        <v>0</v>
      </c>
      <c r="J11" s="83">
        <f>'Carry-overForCD-1.25'!J106-'Carry-overForCD'!J106</f>
        <v>0</v>
      </c>
      <c r="K11" s="83">
        <f>'Carry-overForCD-1.25'!K106-'Carry-overForCD'!K106</f>
        <v>0</v>
      </c>
      <c r="L11" s="83">
        <f>'Carry-overForCD-1.25'!L106-'Carry-overForCD'!L106</f>
        <v>0</v>
      </c>
      <c r="M11" s="83">
        <f>'Carry-overForCD-1.25'!M106-'Carry-overForCD'!M106</f>
        <v>0</v>
      </c>
      <c r="N11" s="83">
        <f>'Carry-overForCD-1.25'!N106-'Carry-overForCD'!N106</f>
        <v>0</v>
      </c>
      <c r="O11" s="83">
        <f>'Carry-overForCD-1.25'!O106-'Carry-overForCD'!O106</f>
        <v>0</v>
      </c>
      <c r="P11" s="83">
        <f>'Carry-overForCD-1.25'!P106-'Carry-overForCD'!P106</f>
        <v>0</v>
      </c>
      <c r="Q11" s="83">
        <f>'Carry-overForCD-1.25'!Q106-'Carry-overForCD'!Q106</f>
        <v>15</v>
      </c>
      <c r="R11" s="83">
        <f>'Carry-overForCD-1.25'!R106-'Carry-overForCD'!R106</f>
        <v>0</v>
      </c>
      <c r="S11" s="83">
        <f>'Carry-overForCD-1.25'!S106-'Carry-overForCD'!S106</f>
        <v>2</v>
      </c>
      <c r="T11" s="83">
        <f>'Carry-overForCD-1.25'!T106-'Carry-overForCD'!T106</f>
        <v>2</v>
      </c>
      <c r="U11" s="83">
        <f>'Carry-overForCD-1.25'!U106-'Carry-overForCD'!U106</f>
        <v>15</v>
      </c>
      <c r="V11" s="83">
        <f>'Carry-overForCD-1.25'!V106-'Carry-overForCD'!V106</f>
        <v>23</v>
      </c>
    </row>
    <row r="12" spans="1:22" ht="15" thickBot="1" x14ac:dyDescent="0.4">
      <c r="A12" s="87"/>
      <c r="B12" s="70" t="s">
        <v>185</v>
      </c>
      <c r="C12" s="71" t="s">
        <v>185</v>
      </c>
      <c r="D12" s="83">
        <f>'Carry-overForCD-1.25'!D107-'Carry-overForCD'!D107</f>
        <v>0</v>
      </c>
      <c r="E12" s="83">
        <f>'Carry-overForCD-1.25'!E107-'Carry-overForCD'!E107</f>
        <v>0</v>
      </c>
      <c r="F12" s="83">
        <f>'Carry-overForCD-1.25'!F107-'Carry-overForCD'!F107</f>
        <v>0</v>
      </c>
      <c r="G12" s="83">
        <f>'Carry-overForCD-1.25'!G107-'Carry-overForCD'!G107</f>
        <v>0</v>
      </c>
      <c r="H12" s="83">
        <f>'Carry-overForCD-1.25'!H107-'Carry-overForCD'!H107</f>
        <v>0</v>
      </c>
      <c r="I12" s="83">
        <f>'Carry-overForCD-1.25'!I107-'Carry-overForCD'!I107</f>
        <v>0</v>
      </c>
      <c r="J12" s="83">
        <f>'Carry-overForCD-1.25'!J107-'Carry-overForCD'!J107</f>
        <v>0</v>
      </c>
      <c r="K12" s="83">
        <f>'Carry-overForCD-1.25'!K107-'Carry-overForCD'!K107</f>
        <v>0</v>
      </c>
      <c r="L12" s="83">
        <f>'Carry-overForCD-1.25'!L107-'Carry-overForCD'!L107</f>
        <v>9</v>
      </c>
      <c r="M12" s="83">
        <f>'Carry-overForCD-1.25'!M107-'Carry-overForCD'!M107</f>
        <v>0</v>
      </c>
      <c r="N12" s="83">
        <f>'Carry-overForCD-1.25'!N107-'Carry-overForCD'!N107</f>
        <v>3</v>
      </c>
      <c r="O12" s="83">
        <f>'Carry-overForCD-1.25'!O107-'Carry-overForCD'!O107</f>
        <v>0</v>
      </c>
      <c r="P12" s="83">
        <f>'Carry-overForCD-1.25'!P107-'Carry-overForCD'!P107</f>
        <v>0</v>
      </c>
      <c r="Q12" s="83">
        <f>'Carry-overForCD-1.25'!Q107-'Carry-overForCD'!Q107</f>
        <v>1</v>
      </c>
      <c r="R12" s="83">
        <f>'Carry-overForCD-1.25'!R107-'Carry-overForCD'!R107</f>
        <v>4</v>
      </c>
      <c r="S12" s="83">
        <f>'Carry-overForCD-1.25'!S107-'Carry-overForCD'!S107</f>
        <v>0</v>
      </c>
      <c r="T12" s="83">
        <f>'Carry-overForCD-1.25'!T107-'Carry-overForCD'!T107</f>
        <v>0</v>
      </c>
      <c r="U12" s="83">
        <f>'Carry-overForCD-1.25'!U107-'Carry-overForCD'!U107</f>
        <v>0</v>
      </c>
      <c r="V12" s="83">
        <f>'Carry-overForCD-1.25'!V107-'Carry-overForCD'!V107</f>
        <v>0</v>
      </c>
    </row>
    <row r="13" spans="1:22" x14ac:dyDescent="0.35">
      <c r="C13" s="135">
        <f>SUM(D13:V13)</f>
        <v>105</v>
      </c>
      <c r="D13" s="100">
        <f>8-COUNTIF(D4:D11, 0)</f>
        <v>6</v>
      </c>
      <c r="E13" s="100">
        <f t="shared" ref="E13:V13" si="0">8-COUNTIF(E4:E11, 0)</f>
        <v>6</v>
      </c>
      <c r="F13" s="100">
        <f t="shared" si="0"/>
        <v>6</v>
      </c>
      <c r="G13" s="100">
        <f t="shared" si="0"/>
        <v>6</v>
      </c>
      <c r="H13" s="100">
        <f t="shared" si="0"/>
        <v>6</v>
      </c>
      <c r="I13" s="100">
        <f t="shared" si="0"/>
        <v>6</v>
      </c>
      <c r="J13" s="100">
        <f t="shared" si="0"/>
        <v>5</v>
      </c>
      <c r="K13" s="100">
        <f t="shared" si="0"/>
        <v>5</v>
      </c>
      <c r="L13" s="100">
        <f t="shared" si="0"/>
        <v>5</v>
      </c>
      <c r="M13" s="100">
        <f t="shared" si="0"/>
        <v>4</v>
      </c>
      <c r="N13" s="100">
        <f t="shared" si="0"/>
        <v>6</v>
      </c>
      <c r="O13" s="100">
        <f t="shared" si="0"/>
        <v>5</v>
      </c>
      <c r="P13" s="100">
        <f t="shared" si="0"/>
        <v>5</v>
      </c>
      <c r="Q13" s="100">
        <f t="shared" si="0"/>
        <v>7</v>
      </c>
      <c r="R13" s="100">
        <f t="shared" si="0"/>
        <v>6</v>
      </c>
      <c r="S13" s="100">
        <f t="shared" si="0"/>
        <v>4</v>
      </c>
      <c r="T13" s="100">
        <f t="shared" si="0"/>
        <v>6</v>
      </c>
      <c r="U13" s="100">
        <f t="shared" si="0"/>
        <v>6</v>
      </c>
      <c r="V13" s="100">
        <f t="shared" si="0"/>
        <v>5</v>
      </c>
    </row>
    <row r="14" spans="1:22" ht="16.5" x14ac:dyDescent="0.35">
      <c r="C14" s="136">
        <f>C13/(8*19)</f>
        <v>0.69078947368421051</v>
      </c>
      <c r="D14">
        <f>D13/8</f>
        <v>0.75</v>
      </c>
      <c r="E14">
        <f t="shared" ref="E14:V14" si="1">E13/8</f>
        <v>0.75</v>
      </c>
      <c r="F14">
        <f t="shared" si="1"/>
        <v>0.75</v>
      </c>
      <c r="G14">
        <f t="shared" si="1"/>
        <v>0.75</v>
      </c>
      <c r="H14">
        <f t="shared" si="1"/>
        <v>0.75</v>
      </c>
      <c r="I14">
        <f t="shared" si="1"/>
        <v>0.75</v>
      </c>
      <c r="J14">
        <f t="shared" si="1"/>
        <v>0.625</v>
      </c>
      <c r="K14">
        <f t="shared" si="1"/>
        <v>0.625</v>
      </c>
      <c r="L14">
        <f t="shared" si="1"/>
        <v>0.625</v>
      </c>
      <c r="M14">
        <f t="shared" si="1"/>
        <v>0.5</v>
      </c>
      <c r="N14">
        <f t="shared" si="1"/>
        <v>0.75</v>
      </c>
      <c r="O14">
        <f t="shared" si="1"/>
        <v>0.625</v>
      </c>
      <c r="P14">
        <f t="shared" si="1"/>
        <v>0.625</v>
      </c>
      <c r="Q14">
        <f t="shared" si="1"/>
        <v>0.875</v>
      </c>
      <c r="R14">
        <f t="shared" si="1"/>
        <v>0.75</v>
      </c>
      <c r="S14">
        <f t="shared" si="1"/>
        <v>0.5</v>
      </c>
      <c r="T14">
        <f t="shared" si="1"/>
        <v>0.75</v>
      </c>
      <c r="U14">
        <f t="shared" si="1"/>
        <v>0.75</v>
      </c>
      <c r="V14">
        <f t="shared" si="1"/>
        <v>0.625</v>
      </c>
    </row>
  </sheetData>
  <conditionalFormatting sqref="D4:V1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cellIs" dxfId="9" priority="2" operator="equal">
      <formula>5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97DF-60ED-4D2A-93AE-5DE31E23C584}">
  <dimension ref="A26:AW186"/>
  <sheetViews>
    <sheetView topLeftCell="A63" zoomScale="90" zoomScaleNormal="90" workbookViewId="0">
      <selection activeCell="D69" sqref="D69"/>
    </sheetView>
  </sheetViews>
  <sheetFormatPr defaultRowHeight="14.5" x14ac:dyDescent="0.35"/>
  <cols>
    <col min="3" max="3" width="29.1796875" customWidth="1"/>
    <col min="12" max="12" width="7.26953125" customWidth="1"/>
    <col min="13" max="13" width="15.1796875" customWidth="1"/>
    <col min="14" max="17" width="7" customWidth="1"/>
    <col min="18" max="18" width="6.1796875" customWidth="1"/>
    <col min="19" max="22" width="7" customWidth="1"/>
    <col min="23" max="25" width="5.1796875" customWidth="1"/>
    <col min="31" max="49" width="3.81640625" customWidth="1"/>
  </cols>
  <sheetData>
    <row r="26" spans="1:13" ht="16.5" x14ac:dyDescent="0.35">
      <c r="C26" s="111" t="s">
        <v>316</v>
      </c>
      <c r="D26" s="111"/>
      <c r="E26" s="111"/>
      <c r="F26" s="111"/>
      <c r="G26" s="111"/>
      <c r="H26" s="111"/>
    </row>
    <row r="27" spans="1:13" x14ac:dyDescent="0.35">
      <c r="G27" s="110" t="s">
        <v>353</v>
      </c>
      <c r="H27" s="110"/>
      <c r="I27" s="110"/>
      <c r="J27" s="110"/>
      <c r="K27" s="110"/>
      <c r="L27" s="110"/>
      <c r="M27" s="110"/>
    </row>
    <row r="28" spans="1:13" x14ac:dyDescent="0.35">
      <c r="A28" s="78" t="s">
        <v>252</v>
      </c>
      <c r="B28" t="s">
        <v>352</v>
      </c>
    </row>
    <row r="29" spans="1:13" x14ac:dyDescent="0.35">
      <c r="B29" s="56" t="s">
        <v>354</v>
      </c>
      <c r="C29" s="56"/>
      <c r="D29" s="57" t="s">
        <v>216</v>
      </c>
      <c r="E29" s="57" t="s">
        <v>191</v>
      </c>
      <c r="F29" s="57" t="s">
        <v>193</v>
      </c>
      <c r="G29" s="57" t="s">
        <v>194</v>
      </c>
      <c r="H29" s="57" t="s">
        <v>195</v>
      </c>
      <c r="I29" s="57" t="s">
        <v>196</v>
      </c>
      <c r="J29" s="57" t="s">
        <v>197</v>
      </c>
      <c r="K29" s="57" t="s">
        <v>217</v>
      </c>
      <c r="L29" s="56"/>
      <c r="M29" s="56"/>
    </row>
    <row r="30" spans="1:13" x14ac:dyDescent="0.35">
      <c r="B30" s="56" t="s">
        <v>3</v>
      </c>
      <c r="C30" s="56" t="s">
        <v>218</v>
      </c>
      <c r="D30" s="58" t="s">
        <v>219</v>
      </c>
      <c r="E30" s="58" t="s">
        <v>192</v>
      </c>
      <c r="F30" s="58" t="s">
        <v>220</v>
      </c>
      <c r="G30" s="58" t="s">
        <v>221</v>
      </c>
      <c r="H30" s="58" t="s">
        <v>222</v>
      </c>
      <c r="I30" s="58" t="s">
        <v>223</v>
      </c>
      <c r="J30" s="58" t="s">
        <v>224</v>
      </c>
      <c r="K30" s="58" t="s">
        <v>225</v>
      </c>
      <c r="L30" s="58" t="s">
        <v>185</v>
      </c>
      <c r="M30" s="56"/>
    </row>
    <row r="31" spans="1:13" x14ac:dyDescent="0.35">
      <c r="B31" s="59" t="s">
        <v>33</v>
      </c>
      <c r="C31" s="59" t="s">
        <v>226</v>
      </c>
      <c r="D31" s="58" t="s">
        <v>227</v>
      </c>
      <c r="E31" s="58" t="s">
        <v>227</v>
      </c>
      <c r="F31" s="58" t="s">
        <v>227</v>
      </c>
      <c r="G31" s="58" t="s">
        <v>227</v>
      </c>
      <c r="H31" s="58" t="s">
        <v>227</v>
      </c>
      <c r="I31" s="58" t="s">
        <v>227</v>
      </c>
      <c r="J31" s="58" t="s">
        <v>227</v>
      </c>
      <c r="K31" s="58" t="s">
        <v>227</v>
      </c>
      <c r="L31" s="58" t="s">
        <v>227</v>
      </c>
      <c r="M31" s="56"/>
    </row>
    <row r="32" spans="1:13" x14ac:dyDescent="0.35">
      <c r="B32" s="59" t="s">
        <v>36</v>
      </c>
      <c r="C32" s="126" t="s">
        <v>253</v>
      </c>
      <c r="D32" s="127" t="s">
        <v>227</v>
      </c>
      <c r="E32" s="127" t="s">
        <v>227</v>
      </c>
      <c r="F32" s="127" t="s">
        <v>227</v>
      </c>
      <c r="G32" s="127" t="s">
        <v>227</v>
      </c>
      <c r="H32" s="127" t="s">
        <v>227</v>
      </c>
      <c r="I32" s="127" t="s">
        <v>227</v>
      </c>
      <c r="J32" s="127" t="s">
        <v>227</v>
      </c>
      <c r="K32" s="127" t="s">
        <v>227</v>
      </c>
      <c r="L32" s="58" t="s">
        <v>227</v>
      </c>
      <c r="M32" s="56"/>
    </row>
    <row r="33" spans="2:13" x14ac:dyDescent="0.35">
      <c r="B33" s="59" t="s">
        <v>40</v>
      </c>
      <c r="C33" s="126" t="s">
        <v>254</v>
      </c>
      <c r="D33" s="127" t="s">
        <v>227</v>
      </c>
      <c r="E33" s="127" t="s">
        <v>227</v>
      </c>
      <c r="F33" s="127" t="s">
        <v>227</v>
      </c>
      <c r="G33" s="127" t="s">
        <v>227</v>
      </c>
      <c r="H33" s="127" t="s">
        <v>227</v>
      </c>
      <c r="I33" s="127" t="s">
        <v>227</v>
      </c>
      <c r="J33" s="127" t="s">
        <v>227</v>
      </c>
      <c r="K33" s="127" t="s">
        <v>227</v>
      </c>
      <c r="L33" s="58" t="s">
        <v>227</v>
      </c>
      <c r="M33" s="56"/>
    </row>
    <row r="34" spans="2:13" x14ac:dyDescent="0.35">
      <c r="B34" s="59" t="s">
        <v>43</v>
      </c>
      <c r="C34" s="59" t="s">
        <v>44</v>
      </c>
      <c r="D34" s="58" t="s">
        <v>227</v>
      </c>
      <c r="E34" s="58" t="s">
        <v>227</v>
      </c>
      <c r="F34" s="58" t="s">
        <v>227</v>
      </c>
      <c r="G34" s="58" t="s">
        <v>227</v>
      </c>
      <c r="H34" s="58" t="s">
        <v>227</v>
      </c>
      <c r="I34" s="58" t="s">
        <v>227</v>
      </c>
      <c r="J34" s="58" t="s">
        <v>227</v>
      </c>
      <c r="K34" s="58" t="s">
        <v>227</v>
      </c>
      <c r="L34" s="58" t="s">
        <v>227</v>
      </c>
      <c r="M34" s="56"/>
    </row>
    <row r="35" spans="2:13" x14ac:dyDescent="0.35">
      <c r="B35" s="59" t="s">
        <v>58</v>
      </c>
      <c r="C35" s="59" t="s">
        <v>231</v>
      </c>
      <c r="D35" s="58" t="s">
        <v>227</v>
      </c>
      <c r="E35" s="58"/>
      <c r="F35" s="58"/>
      <c r="G35" s="58"/>
      <c r="H35" s="58"/>
      <c r="I35" s="58"/>
      <c r="J35" s="58"/>
      <c r="K35" s="58"/>
      <c r="L35" s="58"/>
      <c r="M35" s="56"/>
    </row>
    <row r="36" spans="2:13" x14ac:dyDescent="0.35">
      <c r="B36" s="59" t="s">
        <v>65</v>
      </c>
      <c r="C36" s="59" t="s">
        <v>66</v>
      </c>
      <c r="D36" s="58"/>
      <c r="E36" s="60">
        <v>0.3</v>
      </c>
      <c r="F36" s="125">
        <v>0.3</v>
      </c>
      <c r="G36" s="58"/>
      <c r="H36" s="58"/>
      <c r="I36" s="58"/>
      <c r="J36" s="58"/>
      <c r="K36" s="58"/>
      <c r="L36" s="58"/>
      <c r="M36" s="56" t="s">
        <v>232</v>
      </c>
    </row>
    <row r="37" spans="2:13" x14ac:dyDescent="0.35">
      <c r="B37" s="59" t="s">
        <v>69</v>
      </c>
      <c r="C37" s="59" t="s">
        <v>70</v>
      </c>
      <c r="D37" s="58"/>
      <c r="E37" s="58"/>
      <c r="F37" s="60">
        <v>0.3</v>
      </c>
      <c r="G37" s="58"/>
      <c r="H37" s="125">
        <v>0.6</v>
      </c>
      <c r="I37" s="58"/>
      <c r="J37" s="58"/>
      <c r="K37" s="58"/>
      <c r="L37" s="58"/>
      <c r="M37" s="56" t="s">
        <v>232</v>
      </c>
    </row>
    <row r="38" spans="2:13" x14ac:dyDescent="0.35">
      <c r="B38" s="59" t="s">
        <v>75</v>
      </c>
      <c r="C38" s="59" t="s">
        <v>76</v>
      </c>
      <c r="D38" s="58"/>
      <c r="E38" s="127" t="s">
        <v>227</v>
      </c>
      <c r="F38" s="127" t="s">
        <v>227</v>
      </c>
      <c r="G38" s="58"/>
      <c r="H38" s="58" t="s">
        <v>227</v>
      </c>
      <c r="I38" s="58" t="s">
        <v>227</v>
      </c>
      <c r="J38" s="58" t="s">
        <v>227</v>
      </c>
      <c r="K38" s="58"/>
      <c r="L38" s="58" t="s">
        <v>227</v>
      </c>
      <c r="M38" s="56"/>
    </row>
    <row r="39" spans="2:13" x14ac:dyDescent="0.35">
      <c r="B39" s="59" t="s">
        <v>78</v>
      </c>
      <c r="C39" s="59" t="s">
        <v>79</v>
      </c>
      <c r="D39" s="58"/>
      <c r="E39" s="58"/>
      <c r="F39" s="58"/>
      <c r="G39" s="58" t="s">
        <v>227</v>
      </c>
      <c r="H39" s="58"/>
      <c r="I39" s="58"/>
      <c r="J39" s="58" t="s">
        <v>227</v>
      </c>
      <c r="K39" s="58"/>
      <c r="L39" s="58"/>
      <c r="M39" s="56"/>
    </row>
    <row r="40" spans="2:13" x14ac:dyDescent="0.35">
      <c r="B40" s="59" t="s">
        <v>82</v>
      </c>
      <c r="C40" s="59" t="s">
        <v>233</v>
      </c>
      <c r="D40" s="58"/>
      <c r="E40" s="58" t="s">
        <v>227</v>
      </c>
      <c r="F40" s="58"/>
      <c r="G40" s="58"/>
      <c r="H40" s="58"/>
      <c r="I40" s="58"/>
      <c r="J40" s="58"/>
      <c r="K40" s="58"/>
      <c r="L40" s="58"/>
      <c r="M40" s="56"/>
    </row>
    <row r="41" spans="2:13" x14ac:dyDescent="0.35">
      <c r="B41" s="59" t="s">
        <v>85</v>
      </c>
      <c r="C41" s="59" t="s">
        <v>86</v>
      </c>
      <c r="D41" s="58"/>
      <c r="E41" s="58"/>
      <c r="F41" s="58" t="s">
        <v>227</v>
      </c>
      <c r="G41" s="58"/>
      <c r="H41" s="58"/>
      <c r="I41" s="58"/>
      <c r="J41" s="58"/>
      <c r="K41" s="58"/>
      <c r="L41" s="58"/>
      <c r="M41" s="56"/>
    </row>
    <row r="42" spans="2:13" x14ac:dyDescent="0.35">
      <c r="B42" s="59" t="s">
        <v>91</v>
      </c>
      <c r="C42" s="59" t="s">
        <v>92</v>
      </c>
      <c r="D42" s="58" t="s">
        <v>227</v>
      </c>
      <c r="E42" s="58"/>
      <c r="F42" s="58" t="s">
        <v>227</v>
      </c>
      <c r="G42" s="58"/>
      <c r="H42" s="58"/>
      <c r="I42" s="58"/>
      <c r="J42" s="58"/>
      <c r="K42" s="58"/>
      <c r="L42" s="58"/>
      <c r="M42" s="56"/>
    </row>
    <row r="43" spans="2:13" x14ac:dyDescent="0.35">
      <c r="B43" s="59" t="s">
        <v>104</v>
      </c>
      <c r="C43" s="59" t="s">
        <v>255</v>
      </c>
      <c r="D43" s="58"/>
      <c r="E43" s="127" t="s">
        <v>227</v>
      </c>
      <c r="F43" s="58"/>
      <c r="G43" s="127" t="s">
        <v>227</v>
      </c>
      <c r="H43" s="58"/>
      <c r="I43" s="58"/>
      <c r="J43" s="127" t="s">
        <v>227</v>
      </c>
      <c r="K43" s="58"/>
      <c r="L43" s="58"/>
      <c r="M43" s="56"/>
    </row>
    <row r="44" spans="2:13" x14ac:dyDescent="0.35">
      <c r="B44" s="59" t="s">
        <v>107</v>
      </c>
      <c r="C44" s="59" t="s">
        <v>234</v>
      </c>
      <c r="D44" s="58"/>
      <c r="E44" s="58"/>
      <c r="F44" s="58"/>
      <c r="G44" s="58"/>
      <c r="H44" s="58"/>
      <c r="I44" s="58"/>
      <c r="J44" s="58"/>
      <c r="K44" s="58"/>
      <c r="L44" s="58"/>
      <c r="M44" s="56"/>
    </row>
    <row r="45" spans="2:13" x14ac:dyDescent="0.35">
      <c r="B45" s="59" t="s">
        <v>110</v>
      </c>
      <c r="C45" s="59" t="s">
        <v>111</v>
      </c>
      <c r="D45" s="58"/>
      <c r="E45" s="58"/>
      <c r="F45" s="58"/>
      <c r="G45" s="125">
        <v>0.1</v>
      </c>
      <c r="H45" s="58"/>
      <c r="I45" s="125">
        <v>0.2</v>
      </c>
      <c r="J45" s="58"/>
      <c r="K45" s="125">
        <v>0.2</v>
      </c>
      <c r="L45" s="60"/>
      <c r="M45" s="56" t="s">
        <v>235</v>
      </c>
    </row>
    <row r="46" spans="2:13" x14ac:dyDescent="0.35">
      <c r="B46" s="59" t="s">
        <v>113</v>
      </c>
      <c r="C46" s="59" t="s">
        <v>114</v>
      </c>
      <c r="D46" s="58" t="s">
        <v>227</v>
      </c>
      <c r="E46" s="58"/>
      <c r="F46" s="58"/>
      <c r="G46" s="58"/>
      <c r="H46" s="58"/>
      <c r="I46" s="58"/>
      <c r="J46" s="58"/>
      <c r="K46" s="58"/>
      <c r="L46" s="58"/>
      <c r="M46" s="56"/>
    </row>
    <row r="47" spans="2:13" x14ac:dyDescent="0.35">
      <c r="B47" s="59" t="s">
        <v>116</v>
      </c>
      <c r="C47" s="59" t="s">
        <v>236</v>
      </c>
      <c r="D47" s="125">
        <v>0.2</v>
      </c>
      <c r="E47" s="125">
        <v>0.2</v>
      </c>
      <c r="F47" s="125">
        <v>0.2</v>
      </c>
      <c r="G47" s="125">
        <v>0.2</v>
      </c>
      <c r="H47" s="125">
        <v>0.2</v>
      </c>
      <c r="I47" s="125">
        <v>0.2</v>
      </c>
      <c r="J47" s="125">
        <v>0.2</v>
      </c>
      <c r="K47" s="125">
        <v>0.2</v>
      </c>
      <c r="L47" s="125">
        <v>0.2</v>
      </c>
      <c r="M47" s="56" t="s">
        <v>237</v>
      </c>
    </row>
    <row r="48" spans="2:13" x14ac:dyDescent="0.35">
      <c r="B48" s="61" t="s">
        <v>120</v>
      </c>
      <c r="C48" s="59" t="s">
        <v>238</v>
      </c>
      <c r="D48" s="58"/>
      <c r="E48" s="58" t="s">
        <v>227</v>
      </c>
      <c r="F48" s="58" t="s">
        <v>227</v>
      </c>
      <c r="G48" s="58" t="s">
        <v>227</v>
      </c>
      <c r="H48" s="58"/>
      <c r="I48" s="58"/>
      <c r="J48" s="58"/>
      <c r="K48" s="58"/>
      <c r="L48" s="58"/>
      <c r="M48" s="56"/>
    </row>
    <row r="49" spans="2:22" x14ac:dyDescent="0.35">
      <c r="B49" s="59" t="s">
        <v>123</v>
      </c>
      <c r="C49" s="59" t="s">
        <v>239</v>
      </c>
      <c r="D49" s="58"/>
      <c r="E49" s="58"/>
      <c r="F49" s="58"/>
      <c r="G49" s="58"/>
      <c r="H49" s="58" t="s">
        <v>227</v>
      </c>
      <c r="I49" s="58"/>
      <c r="J49" s="58"/>
      <c r="K49" s="58"/>
      <c r="L49" s="58"/>
      <c r="M49" s="56"/>
    </row>
    <row r="50" spans="2:22" x14ac:dyDescent="0.35">
      <c r="B50" s="59" t="s">
        <v>129</v>
      </c>
      <c r="C50" s="59" t="s">
        <v>130</v>
      </c>
      <c r="D50" s="58"/>
      <c r="E50" s="58" t="s">
        <v>227</v>
      </c>
      <c r="F50" s="58" t="s">
        <v>227</v>
      </c>
      <c r="G50" s="58" t="s">
        <v>227</v>
      </c>
      <c r="H50" s="58" t="s">
        <v>227</v>
      </c>
      <c r="I50" s="58" t="s">
        <v>227</v>
      </c>
      <c r="J50" s="58" t="s">
        <v>227</v>
      </c>
      <c r="K50" s="58" t="s">
        <v>227</v>
      </c>
      <c r="L50" s="58" t="s">
        <v>227</v>
      </c>
      <c r="M50" s="56"/>
    </row>
    <row r="53" spans="2:22" ht="15" thickBot="1" x14ac:dyDescent="0.4">
      <c r="C53" s="72" t="s">
        <v>355</v>
      </c>
    </row>
    <row r="54" spans="2:22" x14ac:dyDescent="0.35">
      <c r="B54" s="62" t="s">
        <v>240</v>
      </c>
      <c r="C54" s="63"/>
      <c r="D54" s="64" t="s">
        <v>7</v>
      </c>
      <c r="E54" s="64" t="s">
        <v>8</v>
      </c>
      <c r="F54" s="65" t="s">
        <v>9</v>
      </c>
      <c r="G54" s="65" t="s">
        <v>10</v>
      </c>
      <c r="H54" s="65" t="s">
        <v>11</v>
      </c>
      <c r="I54" s="65" t="s">
        <v>12</v>
      </c>
      <c r="J54" s="65" t="s">
        <v>13</v>
      </c>
      <c r="K54" s="65" t="s">
        <v>14</v>
      </c>
      <c r="L54" s="65" t="s">
        <v>15</v>
      </c>
      <c r="M54" s="65" t="s">
        <v>16</v>
      </c>
      <c r="N54" s="65" t="s">
        <v>17</v>
      </c>
      <c r="O54" s="65" t="s">
        <v>18</v>
      </c>
      <c r="P54" s="65" t="s">
        <v>19</v>
      </c>
      <c r="Q54" s="65" t="s">
        <v>20</v>
      </c>
      <c r="R54" s="65" t="s">
        <v>21</v>
      </c>
      <c r="S54" s="65" t="s">
        <v>22</v>
      </c>
      <c r="T54" s="65" t="s">
        <v>23</v>
      </c>
      <c r="U54" s="65">
        <v>7</v>
      </c>
      <c r="V54" s="66">
        <v>8</v>
      </c>
    </row>
    <row r="55" spans="2:22" x14ac:dyDescent="0.35">
      <c r="B55" s="67" t="s">
        <v>241</v>
      </c>
      <c r="C55" s="68" t="s">
        <v>242</v>
      </c>
      <c r="D55" s="79">
        <f>+'Carry-overForCD'!D57</f>
        <v>81</v>
      </c>
      <c r="E55" s="79">
        <f>+'Carry-overForCD'!E57</f>
        <v>76</v>
      </c>
      <c r="F55" s="79">
        <f>+'Carry-overForCD'!F57</f>
        <v>76</v>
      </c>
      <c r="G55" s="79">
        <f>+'Carry-overForCD'!G57</f>
        <v>89</v>
      </c>
      <c r="H55" s="79">
        <f>+'Carry-overForCD'!H57</f>
        <v>89</v>
      </c>
      <c r="I55" s="79">
        <f>+'Carry-overForCD'!I57</f>
        <v>111</v>
      </c>
      <c r="J55" s="79">
        <f>+'Carry-overForCD'!J57</f>
        <v>107</v>
      </c>
      <c r="K55" s="79">
        <f>+'Carry-overForCD'!K57</f>
        <v>87</v>
      </c>
      <c r="L55" s="79">
        <f>+'Carry-overForCD'!L57</f>
        <v>101</v>
      </c>
      <c r="M55" s="79">
        <f>+'Carry-overForCD'!M57</f>
        <v>129</v>
      </c>
      <c r="N55" s="79">
        <f>+'Carry-overForCD'!N57</f>
        <v>100</v>
      </c>
      <c r="O55" s="79">
        <f>+'Carry-overForCD'!O57</f>
        <v>103</v>
      </c>
      <c r="P55" s="79">
        <f>+'Carry-overForCD'!P57</f>
        <v>141</v>
      </c>
      <c r="Q55" s="79">
        <f>+'Carry-overForCD'!Q57</f>
        <v>129</v>
      </c>
      <c r="R55" s="79">
        <f>+'Carry-overForCD'!R57</f>
        <v>101</v>
      </c>
      <c r="S55" s="79">
        <f>+'Carry-overForCD'!S57</f>
        <v>157</v>
      </c>
      <c r="T55" s="79">
        <f>+'Carry-overForCD'!T57</f>
        <v>152</v>
      </c>
      <c r="U55" s="79">
        <f>+'Carry-overForCD'!U57</f>
        <v>136</v>
      </c>
      <c r="V55" s="79">
        <f>+'Carry-overForCD'!V57</f>
        <v>140</v>
      </c>
    </row>
    <row r="56" spans="2:22" x14ac:dyDescent="0.35">
      <c r="B56" s="67" t="s">
        <v>191</v>
      </c>
      <c r="C56" s="68" t="s">
        <v>243</v>
      </c>
      <c r="D56" s="79">
        <f>+'Carry-overForCD'!D58</f>
        <v>50</v>
      </c>
      <c r="E56" s="79">
        <f>+'Carry-overForCD'!E58</f>
        <v>52</v>
      </c>
      <c r="F56" s="79">
        <f>+'Carry-overForCD'!F58</f>
        <v>49</v>
      </c>
      <c r="G56" s="79">
        <f>+'Carry-overForCD'!G58</f>
        <v>53</v>
      </c>
      <c r="H56" s="79">
        <f>+'Carry-overForCD'!H58</f>
        <v>54</v>
      </c>
      <c r="I56" s="79">
        <f>+'Carry-overForCD'!I58</f>
        <v>59</v>
      </c>
      <c r="J56" s="79">
        <f>+'Carry-overForCD'!J58</f>
        <v>64</v>
      </c>
      <c r="K56" s="79">
        <f>+'Carry-overForCD'!K58</f>
        <v>56</v>
      </c>
      <c r="L56" s="79">
        <f>+'Carry-overForCD'!L58</f>
        <v>59</v>
      </c>
      <c r="M56" s="79">
        <f>+'Carry-overForCD'!M58</f>
        <v>62</v>
      </c>
      <c r="N56" s="79">
        <f>+'Carry-overForCD'!N58</f>
        <v>55</v>
      </c>
      <c r="O56" s="79">
        <f>+'Carry-overForCD'!O58</f>
        <v>60</v>
      </c>
      <c r="P56" s="79">
        <f>+'Carry-overForCD'!P58</f>
        <v>60</v>
      </c>
      <c r="Q56" s="79">
        <f>+'Carry-overForCD'!Q58</f>
        <v>51</v>
      </c>
      <c r="R56" s="79">
        <f>+'Carry-overForCD'!R58</f>
        <v>48</v>
      </c>
      <c r="S56" s="79">
        <f>+'Carry-overForCD'!S58</f>
        <v>56</v>
      </c>
      <c r="T56" s="79">
        <f>+'Carry-overForCD'!T58</f>
        <v>52</v>
      </c>
      <c r="U56" s="79">
        <f>+'Carry-overForCD'!U58</f>
        <v>57</v>
      </c>
      <c r="V56" s="79">
        <f>+'Carry-overForCD'!V58</f>
        <v>39</v>
      </c>
    </row>
    <row r="57" spans="2:22" x14ac:dyDescent="0.35">
      <c r="B57" s="67" t="s">
        <v>193</v>
      </c>
      <c r="C57" s="68" t="s">
        <v>244</v>
      </c>
      <c r="D57" s="79">
        <f>+'Carry-overForCD'!D59</f>
        <v>88</v>
      </c>
      <c r="E57" s="79">
        <f>+'Carry-overForCD'!E59</f>
        <v>94</v>
      </c>
      <c r="F57" s="79">
        <f>+'Carry-overForCD'!F59</f>
        <v>92</v>
      </c>
      <c r="G57" s="79">
        <f>+'Carry-overForCD'!G59</f>
        <v>103</v>
      </c>
      <c r="H57" s="79">
        <f>+'Carry-overForCD'!H59</f>
        <v>85</v>
      </c>
      <c r="I57" s="79">
        <f>+'Carry-overForCD'!I59</f>
        <v>102</v>
      </c>
      <c r="J57" s="79">
        <f>+'Carry-overForCD'!J59</f>
        <v>105</v>
      </c>
      <c r="K57" s="79">
        <f>+'Carry-overForCD'!K59</f>
        <v>99</v>
      </c>
      <c r="L57" s="79">
        <f>+'Carry-overForCD'!L59</f>
        <v>103</v>
      </c>
      <c r="M57" s="79">
        <f>+'Carry-overForCD'!M59</f>
        <v>120</v>
      </c>
      <c r="N57" s="79">
        <f>+'Carry-overForCD'!N59</f>
        <v>105</v>
      </c>
      <c r="O57" s="79">
        <f>+'Carry-overForCD'!O59</f>
        <v>115</v>
      </c>
      <c r="P57" s="79">
        <f>+'Carry-overForCD'!P59</f>
        <v>135</v>
      </c>
      <c r="Q57" s="79">
        <f>+'Carry-overForCD'!Q59</f>
        <v>113</v>
      </c>
      <c r="R57" s="79">
        <f>+'Carry-overForCD'!R59</f>
        <v>121</v>
      </c>
      <c r="S57" s="79">
        <f>+'Carry-overForCD'!S59</f>
        <v>146</v>
      </c>
      <c r="T57" s="79">
        <f>+'Carry-overForCD'!T59</f>
        <v>130</v>
      </c>
      <c r="U57" s="79">
        <f>+'Carry-overForCD'!U59</f>
        <v>139</v>
      </c>
      <c r="V57" s="79">
        <f>+'Carry-overForCD'!V59</f>
        <v>124</v>
      </c>
    </row>
    <row r="58" spans="2:22" x14ac:dyDescent="0.35">
      <c r="B58" s="67" t="s">
        <v>194</v>
      </c>
      <c r="C58" s="68" t="s">
        <v>245</v>
      </c>
      <c r="D58" s="79">
        <f>+'Carry-overForCD'!D60</f>
        <v>91</v>
      </c>
      <c r="E58" s="79">
        <f>+'Carry-overForCD'!E60</f>
        <v>93</v>
      </c>
      <c r="F58" s="79">
        <f>+'Carry-overForCD'!F60</f>
        <v>96</v>
      </c>
      <c r="G58" s="79">
        <f>+'Carry-overForCD'!G60</f>
        <v>97</v>
      </c>
      <c r="H58" s="79">
        <f>+'Carry-overForCD'!H60</f>
        <v>95</v>
      </c>
      <c r="I58" s="79">
        <f>+'Carry-overForCD'!I60</f>
        <v>94</v>
      </c>
      <c r="J58" s="79">
        <f>+'Carry-overForCD'!J60</f>
        <v>103</v>
      </c>
      <c r="K58" s="79">
        <f>+'Carry-overForCD'!K60</f>
        <v>89</v>
      </c>
      <c r="L58" s="79">
        <f>+'Carry-overForCD'!L60</f>
        <v>91</v>
      </c>
      <c r="M58" s="79">
        <f>+'Carry-overForCD'!M60</f>
        <v>97</v>
      </c>
      <c r="N58" s="79">
        <f>+'Carry-overForCD'!N60</f>
        <v>84</v>
      </c>
      <c r="O58" s="79">
        <f>+'Carry-overForCD'!O60</f>
        <v>93</v>
      </c>
      <c r="P58" s="79">
        <f>+'Carry-overForCD'!P60</f>
        <v>100</v>
      </c>
      <c r="Q58" s="79">
        <f>+'Carry-overForCD'!Q60</f>
        <v>87</v>
      </c>
      <c r="R58" s="79">
        <f>+'Carry-overForCD'!R60</f>
        <v>84</v>
      </c>
      <c r="S58" s="79">
        <f>+'Carry-overForCD'!S60</f>
        <v>112</v>
      </c>
      <c r="T58" s="79">
        <f>+'Carry-overForCD'!T60</f>
        <v>104</v>
      </c>
      <c r="U58" s="79">
        <f>+'Carry-overForCD'!U60</f>
        <v>104</v>
      </c>
      <c r="V58" s="79">
        <f>+'Carry-overForCD'!V60</f>
        <v>77</v>
      </c>
    </row>
    <row r="59" spans="2:22" x14ac:dyDescent="0.35">
      <c r="B59" s="67" t="s">
        <v>195</v>
      </c>
      <c r="C59" s="68" t="s">
        <v>246</v>
      </c>
      <c r="D59" s="79">
        <f>+'Carry-overForCD'!D61</f>
        <v>76</v>
      </c>
      <c r="E59" s="79">
        <f>+'Carry-overForCD'!E61</f>
        <v>79</v>
      </c>
      <c r="F59" s="79">
        <f>+'Carry-overForCD'!F61</f>
        <v>85</v>
      </c>
      <c r="G59" s="79">
        <f>+'Carry-overForCD'!G61</f>
        <v>84</v>
      </c>
      <c r="H59" s="79">
        <f>+'Carry-overForCD'!H61</f>
        <v>92</v>
      </c>
      <c r="I59" s="79">
        <f>+'Carry-overForCD'!I61</f>
        <v>99</v>
      </c>
      <c r="J59" s="79">
        <f>+'Carry-overForCD'!J61</f>
        <v>112</v>
      </c>
      <c r="K59" s="79">
        <f>+'Carry-overForCD'!K61</f>
        <v>104</v>
      </c>
      <c r="L59" s="79">
        <f>+'Carry-overForCD'!L61</f>
        <v>109</v>
      </c>
      <c r="M59" s="79">
        <f>+'Carry-overForCD'!M61</f>
        <v>119</v>
      </c>
      <c r="N59" s="79">
        <f>+'Carry-overForCD'!N61</f>
        <v>105</v>
      </c>
      <c r="O59" s="79">
        <f>+'Carry-overForCD'!O61</f>
        <v>112</v>
      </c>
      <c r="P59" s="79">
        <f>+'Carry-overForCD'!P61</f>
        <v>128</v>
      </c>
      <c r="Q59" s="79">
        <f>+'Carry-overForCD'!Q61</f>
        <v>110</v>
      </c>
      <c r="R59" s="79">
        <f>+'Carry-overForCD'!R61</f>
        <v>110</v>
      </c>
      <c r="S59" s="79">
        <f>+'Carry-overForCD'!S61</f>
        <v>130</v>
      </c>
      <c r="T59" s="79">
        <f>+'Carry-overForCD'!T61</f>
        <v>126</v>
      </c>
      <c r="U59" s="79">
        <f>+'Carry-overForCD'!U61</f>
        <v>116</v>
      </c>
      <c r="V59" s="79">
        <f>+'Carry-overForCD'!V61</f>
        <v>92</v>
      </c>
    </row>
    <row r="60" spans="2:22" x14ac:dyDescent="0.35">
      <c r="B60" s="67" t="s">
        <v>196</v>
      </c>
      <c r="C60" s="68" t="s">
        <v>247</v>
      </c>
      <c r="D60" s="79">
        <f>+'Carry-overForCD'!D62</f>
        <v>183</v>
      </c>
      <c r="E60" s="79">
        <f>+'Carry-overForCD'!E62</f>
        <v>184</v>
      </c>
      <c r="F60" s="79">
        <f>+'Carry-overForCD'!F62</f>
        <v>182</v>
      </c>
      <c r="G60" s="79">
        <f>+'Carry-overForCD'!G62</f>
        <v>194</v>
      </c>
      <c r="H60" s="79">
        <f>+'Carry-overForCD'!H62</f>
        <v>158</v>
      </c>
      <c r="I60" s="79">
        <f>+'Carry-overForCD'!I62</f>
        <v>168</v>
      </c>
      <c r="J60" s="79">
        <f>+'Carry-overForCD'!J62</f>
        <v>181</v>
      </c>
      <c r="K60" s="79">
        <f>+'Carry-overForCD'!K62</f>
        <v>173</v>
      </c>
      <c r="L60" s="79">
        <f>+'Carry-overForCD'!L62</f>
        <v>173</v>
      </c>
      <c r="M60" s="79">
        <f>+'Carry-overForCD'!M62</f>
        <v>181</v>
      </c>
      <c r="N60" s="79">
        <f>+'Carry-overForCD'!N62</f>
        <v>161</v>
      </c>
      <c r="O60" s="79">
        <f>+'Carry-overForCD'!O62</f>
        <v>161</v>
      </c>
      <c r="P60" s="79">
        <f>+'Carry-overForCD'!P62</f>
        <v>177</v>
      </c>
      <c r="Q60" s="79">
        <f>+'Carry-overForCD'!Q62</f>
        <v>160</v>
      </c>
      <c r="R60" s="79">
        <f>+'Carry-overForCD'!R62</f>
        <v>141</v>
      </c>
      <c r="S60" s="79">
        <f>+'Carry-overForCD'!S62</f>
        <v>186</v>
      </c>
      <c r="T60" s="79">
        <f>+'Carry-overForCD'!T62</f>
        <v>180</v>
      </c>
      <c r="U60" s="79">
        <f>+'Carry-overForCD'!U62</f>
        <v>167</v>
      </c>
      <c r="V60" s="79">
        <f>+'Carry-overForCD'!V62</f>
        <v>129</v>
      </c>
    </row>
    <row r="61" spans="2:22" x14ac:dyDescent="0.35">
      <c r="B61" s="67" t="s">
        <v>197</v>
      </c>
      <c r="C61" s="68" t="s">
        <v>248</v>
      </c>
      <c r="D61" s="79">
        <f>+'Carry-overForCD'!D63</f>
        <v>69</v>
      </c>
      <c r="E61" s="79">
        <f>+'Carry-overForCD'!E63</f>
        <v>73</v>
      </c>
      <c r="F61" s="79">
        <f>+'Carry-overForCD'!F63</f>
        <v>62</v>
      </c>
      <c r="G61" s="79">
        <f>+'Carry-overForCD'!G63</f>
        <v>73</v>
      </c>
      <c r="H61" s="79">
        <f>+'Carry-overForCD'!H63</f>
        <v>69</v>
      </c>
      <c r="I61" s="79">
        <f>+'Carry-overForCD'!I63</f>
        <v>74</v>
      </c>
      <c r="J61" s="79">
        <f>+'Carry-overForCD'!J63</f>
        <v>88</v>
      </c>
      <c r="K61" s="79">
        <f>+'Carry-overForCD'!K63</f>
        <v>73</v>
      </c>
      <c r="L61" s="79">
        <f>+'Carry-overForCD'!L63</f>
        <v>64</v>
      </c>
      <c r="M61" s="79">
        <f>+'Carry-overForCD'!M63</f>
        <v>84</v>
      </c>
      <c r="N61" s="79">
        <f>+'Carry-overForCD'!N63</f>
        <v>69</v>
      </c>
      <c r="O61" s="79">
        <f>+'Carry-overForCD'!O63</f>
        <v>79</v>
      </c>
      <c r="P61" s="79">
        <f>+'Carry-overForCD'!P63</f>
        <v>88</v>
      </c>
      <c r="Q61" s="79">
        <f>+'Carry-overForCD'!Q63</f>
        <v>82</v>
      </c>
      <c r="R61" s="79">
        <f>+'Carry-overForCD'!R63</f>
        <v>91</v>
      </c>
      <c r="S61" s="79">
        <f>+'Carry-overForCD'!S63</f>
        <v>102</v>
      </c>
      <c r="T61" s="79">
        <f>+'Carry-overForCD'!T63</f>
        <v>101</v>
      </c>
      <c r="U61" s="79">
        <f>+'Carry-overForCD'!U63</f>
        <v>82</v>
      </c>
      <c r="V61" s="79">
        <f>+'Carry-overForCD'!V63</f>
        <v>79</v>
      </c>
    </row>
    <row r="62" spans="2:22" ht="15" thickBot="1" x14ac:dyDescent="0.4">
      <c r="B62" s="70" t="s">
        <v>249</v>
      </c>
      <c r="C62" s="71" t="s">
        <v>182</v>
      </c>
      <c r="D62" s="79">
        <f>+'Carry-overForCD'!D64</f>
        <v>160</v>
      </c>
      <c r="E62" s="79">
        <f>+'Carry-overForCD'!E64</f>
        <v>157</v>
      </c>
      <c r="F62" s="79">
        <f>+'Carry-overForCD'!F64</f>
        <v>174</v>
      </c>
      <c r="G62" s="79">
        <f>+'Carry-overForCD'!G64</f>
        <v>172</v>
      </c>
      <c r="H62" s="79">
        <f>+'Carry-overForCD'!H64</f>
        <v>166</v>
      </c>
      <c r="I62" s="79">
        <f>+'Carry-overForCD'!I64</f>
        <v>168</v>
      </c>
      <c r="J62" s="79">
        <f>+'Carry-overForCD'!J64</f>
        <v>173</v>
      </c>
      <c r="K62" s="79">
        <f>+'Carry-overForCD'!K64</f>
        <v>170</v>
      </c>
      <c r="L62" s="79">
        <f>+'Carry-overForCD'!L64</f>
        <v>173</v>
      </c>
      <c r="M62" s="79">
        <f>+'Carry-overForCD'!M64</f>
        <v>170</v>
      </c>
      <c r="N62" s="79">
        <f>+'Carry-overForCD'!N64</f>
        <v>148</v>
      </c>
      <c r="O62" s="79">
        <f>+'Carry-overForCD'!O64</f>
        <v>149</v>
      </c>
      <c r="P62" s="79">
        <f>+'Carry-overForCD'!P64</f>
        <v>165</v>
      </c>
      <c r="Q62" s="79">
        <f>+'Carry-overForCD'!Q64</f>
        <v>126</v>
      </c>
      <c r="R62" s="79">
        <f>+'Carry-overForCD'!R64</f>
        <v>140</v>
      </c>
      <c r="S62" s="79">
        <f>+'Carry-overForCD'!S64</f>
        <v>153</v>
      </c>
      <c r="T62" s="79">
        <f>+'Carry-overForCD'!T64</f>
        <v>151</v>
      </c>
      <c r="U62" s="79">
        <f>+'Carry-overForCD'!U64</f>
        <v>140</v>
      </c>
      <c r="V62" s="79">
        <f>+'Carry-overForCD'!V64</f>
        <v>94</v>
      </c>
    </row>
    <row r="63" spans="2:22" ht="15" thickBot="1" x14ac:dyDescent="0.4">
      <c r="B63" s="70" t="s">
        <v>185</v>
      </c>
      <c r="C63" s="71" t="s">
        <v>185</v>
      </c>
      <c r="D63" s="79">
        <f>+'Carry-overForCD'!D65</f>
        <v>65</v>
      </c>
      <c r="E63" s="79">
        <f>+'Carry-overForCD'!E65</f>
        <v>65</v>
      </c>
      <c r="F63" s="79">
        <f>+'Carry-overForCD'!F65</f>
        <v>61</v>
      </c>
      <c r="G63" s="79">
        <f>+'Carry-overForCD'!G65</f>
        <v>64</v>
      </c>
      <c r="H63" s="79">
        <f>+'Carry-overForCD'!H65</f>
        <v>56</v>
      </c>
      <c r="I63" s="79">
        <f>+'Carry-overForCD'!I65</f>
        <v>61</v>
      </c>
      <c r="J63" s="79">
        <f>+'Carry-overForCD'!J65</f>
        <v>71</v>
      </c>
      <c r="K63" s="79">
        <f>+'Carry-overForCD'!K65</f>
        <v>58</v>
      </c>
      <c r="L63" s="79">
        <f>+'Carry-overForCD'!L65</f>
        <v>50</v>
      </c>
      <c r="M63" s="79">
        <f>+'Carry-overForCD'!M65</f>
        <v>77</v>
      </c>
      <c r="N63" s="79">
        <f>+'Carry-overForCD'!N65</f>
        <v>56</v>
      </c>
      <c r="O63" s="79">
        <f>+'Carry-overForCD'!O65</f>
        <v>59</v>
      </c>
      <c r="P63" s="79">
        <f>+'Carry-overForCD'!P65</f>
        <v>83</v>
      </c>
      <c r="Q63" s="79">
        <f>+'Carry-overForCD'!Q65</f>
        <v>59</v>
      </c>
      <c r="R63" s="79">
        <f>+'Carry-overForCD'!R65</f>
        <v>56</v>
      </c>
      <c r="S63" s="79">
        <f>+'Carry-overForCD'!S65</f>
        <v>93</v>
      </c>
      <c r="T63" s="79">
        <f>+'Carry-overForCD'!T65</f>
        <v>82</v>
      </c>
      <c r="U63" s="79">
        <f>+'Carry-overForCD'!U65</f>
        <v>77</v>
      </c>
      <c r="V63" s="79">
        <f>+'Carry-overForCD'!V65</f>
        <v>60</v>
      </c>
    </row>
    <row r="65" spans="1:24" x14ac:dyDescent="0.35">
      <c r="C65" s="72" t="s">
        <v>314</v>
      </c>
    </row>
    <row r="66" spans="1:24" ht="15" thickBot="1" x14ac:dyDescent="0.4">
      <c r="A66" t="s">
        <v>262</v>
      </c>
    </row>
    <row r="67" spans="1:24" ht="15" thickBot="1" x14ac:dyDescent="0.4">
      <c r="A67" s="88">
        <f>+$D$94</f>
        <v>5</v>
      </c>
      <c r="C67" s="148" t="s">
        <v>258</v>
      </c>
      <c r="D67" s="150" t="s">
        <v>5</v>
      </c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2"/>
    </row>
    <row r="68" spans="1:24" ht="15" thickBot="1" x14ac:dyDescent="0.4">
      <c r="A68" t="s">
        <v>261</v>
      </c>
      <c r="C68" s="149"/>
      <c r="D68" s="73" t="s">
        <v>7</v>
      </c>
      <c r="E68" s="74" t="s">
        <v>8</v>
      </c>
      <c r="F68" s="75" t="s">
        <v>9</v>
      </c>
      <c r="G68" s="75" t="s">
        <v>10</v>
      </c>
      <c r="H68" s="75" t="s">
        <v>11</v>
      </c>
      <c r="I68" s="75" t="s">
        <v>12</v>
      </c>
      <c r="J68" s="75" t="s">
        <v>13</v>
      </c>
      <c r="K68" s="75" t="s">
        <v>14</v>
      </c>
      <c r="L68" s="75" t="s">
        <v>15</v>
      </c>
      <c r="M68" s="75" t="s">
        <v>16</v>
      </c>
      <c r="N68" s="75" t="s">
        <v>17</v>
      </c>
      <c r="O68" s="75" t="s">
        <v>18</v>
      </c>
      <c r="P68" s="75" t="s">
        <v>19</v>
      </c>
      <c r="Q68" s="75" t="s">
        <v>20</v>
      </c>
      <c r="R68" s="75" t="s">
        <v>21</v>
      </c>
      <c r="S68" s="75" t="s">
        <v>22</v>
      </c>
      <c r="T68" s="75" t="s">
        <v>23</v>
      </c>
      <c r="U68" s="75">
        <v>7</v>
      </c>
      <c r="V68" s="75">
        <v>8</v>
      </c>
      <c r="X68" t="s">
        <v>346</v>
      </c>
    </row>
    <row r="69" spans="1:24" ht="15" thickBot="1" x14ac:dyDescent="0.4">
      <c r="A69" s="87">
        <f>+$A$67/AVERAGE(D69:V69)</f>
        <v>2.5462342535513265E-2</v>
      </c>
      <c r="B69" s="67" t="s">
        <v>241</v>
      </c>
      <c r="C69" s="76" t="s">
        <v>242</v>
      </c>
      <c r="D69" s="84">
        <v>179</v>
      </c>
      <c r="E69" s="84">
        <v>174</v>
      </c>
      <c r="F69" s="84">
        <v>188</v>
      </c>
      <c r="G69" s="84">
        <v>197</v>
      </c>
      <c r="H69" s="84">
        <v>200</v>
      </c>
      <c r="I69" s="84">
        <v>200</v>
      </c>
      <c r="J69" s="84">
        <v>200</v>
      </c>
      <c r="K69" s="84">
        <v>200</v>
      </c>
      <c r="L69" s="84">
        <v>200</v>
      </c>
      <c r="M69" s="84">
        <v>200</v>
      </c>
      <c r="N69" s="84">
        <v>200</v>
      </c>
      <c r="O69" s="84">
        <v>200</v>
      </c>
      <c r="P69" s="84">
        <v>193</v>
      </c>
      <c r="Q69" s="84">
        <v>200</v>
      </c>
      <c r="R69" s="84">
        <v>200</v>
      </c>
      <c r="S69" s="84">
        <v>200</v>
      </c>
      <c r="T69" s="84">
        <v>200</v>
      </c>
      <c r="U69" s="84">
        <v>200</v>
      </c>
      <c r="V69" s="84">
        <v>200</v>
      </c>
      <c r="X69" s="100">
        <f>AVERAGE(D69:V69)</f>
        <v>196.36842105263159</v>
      </c>
    </row>
    <row r="70" spans="1:24" ht="15" thickBot="1" x14ac:dyDescent="0.4">
      <c r="A70" s="87">
        <f t="shared" ref="A70:A77" si="0">+$A$67/AVERAGE(D70:V70)</f>
        <v>5.4069436539556065E-2</v>
      </c>
      <c r="B70" s="67" t="s">
        <v>191</v>
      </c>
      <c r="C70" s="77" t="s">
        <v>243</v>
      </c>
      <c r="D70" s="84">
        <v>78</v>
      </c>
      <c r="E70" s="84">
        <v>75</v>
      </c>
      <c r="F70" s="84">
        <v>73</v>
      </c>
      <c r="G70" s="84">
        <v>71</v>
      </c>
      <c r="H70" s="84">
        <v>80</v>
      </c>
      <c r="I70" s="84">
        <v>90</v>
      </c>
      <c r="J70" s="84">
        <v>100</v>
      </c>
      <c r="K70" s="84">
        <v>85</v>
      </c>
      <c r="L70" s="84">
        <v>90</v>
      </c>
      <c r="M70" s="84">
        <v>97</v>
      </c>
      <c r="N70" s="84">
        <v>83</v>
      </c>
      <c r="O70" s="84">
        <v>90</v>
      </c>
      <c r="P70" s="84">
        <v>99</v>
      </c>
      <c r="Q70" s="84">
        <v>90</v>
      </c>
      <c r="R70" s="84">
        <v>96</v>
      </c>
      <c r="S70" s="84">
        <v>107</v>
      </c>
      <c r="T70" s="84">
        <v>106</v>
      </c>
      <c r="U70" s="84">
        <v>130</v>
      </c>
      <c r="V70" s="84">
        <v>117</v>
      </c>
      <c r="X70" s="100">
        <f t="shared" ref="X70:X77" si="1">AVERAGE(D70:V70)</f>
        <v>92.473684210526315</v>
      </c>
    </row>
    <row r="71" spans="1:24" ht="15" thickBot="1" x14ac:dyDescent="0.4">
      <c r="A71" s="87">
        <f t="shared" si="0"/>
        <v>3.709488481062085E-2</v>
      </c>
      <c r="B71" s="67" t="s">
        <v>193</v>
      </c>
      <c r="C71" s="68" t="s">
        <v>244</v>
      </c>
      <c r="D71" s="84">
        <v>106</v>
      </c>
      <c r="E71" s="84">
        <v>100</v>
      </c>
      <c r="F71" s="84">
        <v>110</v>
      </c>
      <c r="G71" s="84">
        <v>105</v>
      </c>
      <c r="H71" s="84">
        <v>109</v>
      </c>
      <c r="I71" s="84">
        <v>122</v>
      </c>
      <c r="J71" s="84">
        <v>123</v>
      </c>
      <c r="K71" s="84">
        <v>125</v>
      </c>
      <c r="L71" s="84">
        <v>131</v>
      </c>
      <c r="M71" s="84">
        <v>137</v>
      </c>
      <c r="N71" s="84">
        <v>129</v>
      </c>
      <c r="O71" s="84">
        <v>136</v>
      </c>
      <c r="P71" s="84">
        <v>157</v>
      </c>
      <c r="Q71" s="84">
        <v>139</v>
      </c>
      <c r="R71" s="84">
        <v>147</v>
      </c>
      <c r="S71" s="84">
        <v>171</v>
      </c>
      <c r="T71" s="84">
        <v>158</v>
      </c>
      <c r="U71" s="84">
        <v>180</v>
      </c>
      <c r="V71" s="84">
        <v>176</v>
      </c>
      <c r="X71" s="100">
        <f t="shared" si="1"/>
        <v>134.78947368421052</v>
      </c>
    </row>
    <row r="72" spans="1:24" ht="15" thickBot="1" x14ac:dyDescent="0.4">
      <c r="A72" s="87">
        <f t="shared" si="0"/>
        <v>4.0477204942479764E-2</v>
      </c>
      <c r="B72" s="67" t="s">
        <v>194</v>
      </c>
      <c r="C72" s="77" t="s">
        <v>245</v>
      </c>
      <c r="D72" s="84">
        <v>114</v>
      </c>
      <c r="E72" s="84">
        <v>110</v>
      </c>
      <c r="F72" s="84">
        <v>112</v>
      </c>
      <c r="G72" s="84">
        <v>115</v>
      </c>
      <c r="H72" s="84">
        <v>108</v>
      </c>
      <c r="I72" s="84">
        <v>107</v>
      </c>
      <c r="J72" s="84">
        <v>116</v>
      </c>
      <c r="K72" s="84">
        <v>111</v>
      </c>
      <c r="L72" s="84">
        <v>114</v>
      </c>
      <c r="M72" s="84">
        <v>126</v>
      </c>
      <c r="N72" s="84">
        <v>118</v>
      </c>
      <c r="O72" s="84">
        <v>123</v>
      </c>
      <c r="P72" s="84">
        <v>135</v>
      </c>
      <c r="Q72" s="84">
        <v>125</v>
      </c>
      <c r="R72" s="84">
        <v>125</v>
      </c>
      <c r="S72" s="84">
        <v>152</v>
      </c>
      <c r="T72" s="84">
        <v>142</v>
      </c>
      <c r="U72" s="84">
        <v>153</v>
      </c>
      <c r="V72" s="84">
        <v>141</v>
      </c>
      <c r="X72" s="100">
        <f t="shared" si="1"/>
        <v>123.52631578947368</v>
      </c>
    </row>
    <row r="73" spans="1:24" ht="15" thickBot="1" x14ac:dyDescent="0.4">
      <c r="A73" s="87">
        <f t="shared" si="0"/>
        <v>4.4684854186265291E-2</v>
      </c>
      <c r="B73" s="67" t="s">
        <v>195</v>
      </c>
      <c r="C73" s="77" t="s">
        <v>246</v>
      </c>
      <c r="D73" s="84">
        <v>83</v>
      </c>
      <c r="E73" s="84">
        <v>81</v>
      </c>
      <c r="F73" s="84">
        <v>82</v>
      </c>
      <c r="G73" s="84">
        <v>82</v>
      </c>
      <c r="H73" s="84">
        <v>86</v>
      </c>
      <c r="I73" s="84">
        <v>86</v>
      </c>
      <c r="J73" s="84">
        <v>108</v>
      </c>
      <c r="K73" s="84">
        <v>91</v>
      </c>
      <c r="L73" s="84">
        <v>97</v>
      </c>
      <c r="M73" s="84">
        <v>126</v>
      </c>
      <c r="N73" s="84">
        <v>99</v>
      </c>
      <c r="O73" s="84">
        <v>111</v>
      </c>
      <c r="P73" s="84">
        <v>147</v>
      </c>
      <c r="Q73" s="84">
        <v>117</v>
      </c>
      <c r="R73" s="84">
        <v>113</v>
      </c>
      <c r="S73" s="84">
        <v>160</v>
      </c>
      <c r="T73" s="84">
        <v>143</v>
      </c>
      <c r="U73" s="84">
        <v>163</v>
      </c>
      <c r="V73" s="84">
        <v>151</v>
      </c>
      <c r="X73" s="100">
        <f t="shared" si="1"/>
        <v>111.89473684210526</v>
      </c>
    </row>
    <row r="74" spans="1:24" ht="15" thickBot="1" x14ac:dyDescent="0.4">
      <c r="A74" s="87">
        <f t="shared" si="0"/>
        <v>4.0546308151941955E-2</v>
      </c>
      <c r="B74" s="67" t="s">
        <v>196</v>
      </c>
      <c r="C74" s="77" t="s">
        <v>247</v>
      </c>
      <c r="D74" s="84">
        <v>113</v>
      </c>
      <c r="E74" s="84">
        <v>113</v>
      </c>
      <c r="F74" s="84">
        <v>121</v>
      </c>
      <c r="G74" s="84">
        <v>118</v>
      </c>
      <c r="H74" s="84">
        <v>123</v>
      </c>
      <c r="I74" s="84">
        <v>127</v>
      </c>
      <c r="J74" s="84">
        <v>116</v>
      </c>
      <c r="K74" s="84">
        <v>116</v>
      </c>
      <c r="L74" s="84">
        <v>133</v>
      </c>
      <c r="M74" s="84">
        <v>109</v>
      </c>
      <c r="N74" s="84">
        <v>100</v>
      </c>
      <c r="O74" s="84">
        <v>92</v>
      </c>
      <c r="P74" s="84">
        <v>99</v>
      </c>
      <c r="Q74" s="84">
        <v>134</v>
      </c>
      <c r="R74" s="84">
        <v>125</v>
      </c>
      <c r="S74" s="84">
        <v>171</v>
      </c>
      <c r="T74" s="84">
        <v>146</v>
      </c>
      <c r="U74" s="84">
        <v>150</v>
      </c>
      <c r="V74" s="84">
        <v>137</v>
      </c>
      <c r="X74" s="100">
        <f t="shared" si="1"/>
        <v>123.31578947368421</v>
      </c>
    </row>
    <row r="75" spans="1:24" ht="15" thickBot="1" x14ac:dyDescent="0.4">
      <c r="A75" s="87">
        <f t="shared" si="0"/>
        <v>4.5346062052505971E-2</v>
      </c>
      <c r="B75" s="67" t="s">
        <v>197</v>
      </c>
      <c r="C75" s="77" t="s">
        <v>250</v>
      </c>
      <c r="D75" s="84">
        <v>91</v>
      </c>
      <c r="E75" s="84">
        <v>95</v>
      </c>
      <c r="F75" s="84">
        <v>91</v>
      </c>
      <c r="G75" s="84">
        <v>100</v>
      </c>
      <c r="H75" s="84">
        <v>96</v>
      </c>
      <c r="I75" s="84">
        <v>100</v>
      </c>
      <c r="J75" s="84">
        <v>105</v>
      </c>
      <c r="K75" s="84">
        <v>104</v>
      </c>
      <c r="L75" s="84">
        <v>101</v>
      </c>
      <c r="M75" s="84">
        <v>113</v>
      </c>
      <c r="N75" s="84">
        <v>110</v>
      </c>
      <c r="O75" s="84">
        <v>110</v>
      </c>
      <c r="P75" s="84">
        <v>120</v>
      </c>
      <c r="Q75" s="84">
        <v>117</v>
      </c>
      <c r="R75" s="84">
        <v>122</v>
      </c>
      <c r="S75" s="84">
        <v>131</v>
      </c>
      <c r="T75" s="84">
        <v>132</v>
      </c>
      <c r="U75" s="84">
        <v>126</v>
      </c>
      <c r="V75" s="84">
        <v>131</v>
      </c>
      <c r="X75" s="100">
        <f t="shared" si="1"/>
        <v>110.26315789473684</v>
      </c>
    </row>
    <row r="76" spans="1:24" ht="15" thickBot="1" x14ac:dyDescent="0.4">
      <c r="A76" s="87">
        <f t="shared" si="0"/>
        <v>3.7833532457188367E-2</v>
      </c>
      <c r="B76" s="70" t="s">
        <v>249</v>
      </c>
      <c r="C76" s="77" t="s">
        <v>251</v>
      </c>
      <c r="D76" s="84">
        <v>108</v>
      </c>
      <c r="E76" s="84">
        <v>106</v>
      </c>
      <c r="F76" s="84">
        <v>111</v>
      </c>
      <c r="G76" s="84">
        <v>109</v>
      </c>
      <c r="H76" s="84">
        <v>109</v>
      </c>
      <c r="I76" s="84">
        <v>108</v>
      </c>
      <c r="J76" s="84">
        <v>89</v>
      </c>
      <c r="K76" s="84">
        <v>106</v>
      </c>
      <c r="L76" s="84">
        <v>108</v>
      </c>
      <c r="M76" s="84">
        <v>134</v>
      </c>
      <c r="N76" s="84">
        <v>100</v>
      </c>
      <c r="O76" s="84">
        <v>130</v>
      </c>
      <c r="P76" s="84">
        <v>200</v>
      </c>
      <c r="Q76" s="84">
        <v>143</v>
      </c>
      <c r="R76" s="84">
        <v>123</v>
      </c>
      <c r="S76" s="84">
        <v>200</v>
      </c>
      <c r="T76" s="84">
        <v>190</v>
      </c>
      <c r="U76" s="84">
        <v>189</v>
      </c>
      <c r="V76" s="84">
        <v>148</v>
      </c>
      <c r="X76" s="100">
        <f t="shared" si="1"/>
        <v>132.15789473684211</v>
      </c>
    </row>
    <row r="77" spans="1:24" ht="15" thickBot="1" x14ac:dyDescent="0.4">
      <c r="A77" s="87">
        <f t="shared" si="0"/>
        <v>7.6182838813151563E-2</v>
      </c>
      <c r="B77" s="70" t="s">
        <v>185</v>
      </c>
      <c r="C77" s="77" t="s">
        <v>185</v>
      </c>
      <c r="D77" s="84">
        <v>54</v>
      </c>
      <c r="E77" s="84">
        <v>53</v>
      </c>
      <c r="F77" s="84">
        <v>55</v>
      </c>
      <c r="G77" s="84">
        <v>56</v>
      </c>
      <c r="H77" s="84">
        <v>57</v>
      </c>
      <c r="I77" s="84">
        <v>60</v>
      </c>
      <c r="J77" s="84">
        <v>61</v>
      </c>
      <c r="K77" s="84">
        <v>60</v>
      </c>
      <c r="L77" s="84">
        <v>63</v>
      </c>
      <c r="M77" s="84">
        <v>68</v>
      </c>
      <c r="N77" s="84">
        <v>60</v>
      </c>
      <c r="O77" s="84">
        <v>65</v>
      </c>
      <c r="P77" s="84">
        <v>73</v>
      </c>
      <c r="Q77" s="84">
        <v>68</v>
      </c>
      <c r="R77" s="84">
        <v>69</v>
      </c>
      <c r="S77" s="84">
        <v>84</v>
      </c>
      <c r="T77" s="84">
        <v>79</v>
      </c>
      <c r="U77" s="84">
        <v>84</v>
      </c>
      <c r="V77" s="84">
        <v>78</v>
      </c>
      <c r="X77" s="100">
        <f t="shared" si="1"/>
        <v>65.631578947368425</v>
      </c>
    </row>
    <row r="78" spans="1:24" x14ac:dyDescent="0.35">
      <c r="A78" s="89">
        <f>AVERAGE(A69:A77)</f>
        <v>4.4633051609913682E-2</v>
      </c>
    </row>
    <row r="81" spans="1:25" ht="16.5" thickBot="1" x14ac:dyDescent="0.45">
      <c r="B81" s="102" t="s">
        <v>356</v>
      </c>
    </row>
    <row r="82" spans="1:25" x14ac:dyDescent="0.35">
      <c r="B82" s="62" t="s">
        <v>240</v>
      </c>
      <c r="C82" s="63"/>
      <c r="D82" s="64" t="s">
        <v>7</v>
      </c>
      <c r="E82" s="64" t="s">
        <v>8</v>
      </c>
      <c r="F82" s="65" t="s">
        <v>9</v>
      </c>
      <c r="G82" s="65" t="s">
        <v>10</v>
      </c>
      <c r="H82" s="65" t="s">
        <v>11</v>
      </c>
      <c r="I82" s="65" t="s">
        <v>12</v>
      </c>
      <c r="J82" s="65" t="s">
        <v>13</v>
      </c>
      <c r="K82" s="65" t="s">
        <v>14</v>
      </c>
      <c r="L82" s="65" t="s">
        <v>15</v>
      </c>
      <c r="M82" s="65" t="s">
        <v>16</v>
      </c>
      <c r="N82" s="65" t="s">
        <v>17</v>
      </c>
      <c r="O82" s="65" t="s">
        <v>18</v>
      </c>
      <c r="P82" s="65" t="s">
        <v>19</v>
      </c>
      <c r="Q82" s="65" t="s">
        <v>20</v>
      </c>
      <c r="R82" s="65" t="s">
        <v>21</v>
      </c>
      <c r="S82" s="65" t="s">
        <v>22</v>
      </c>
      <c r="T82" s="65" t="s">
        <v>23</v>
      </c>
      <c r="U82" s="65">
        <v>7</v>
      </c>
      <c r="V82" s="66">
        <v>8</v>
      </c>
    </row>
    <row r="83" spans="1:25" x14ac:dyDescent="0.35">
      <c r="A83" s="87"/>
      <c r="B83" s="67" t="s">
        <v>241</v>
      </c>
      <c r="C83" s="68" t="s">
        <v>242</v>
      </c>
      <c r="D83" s="83">
        <f>ROUNDUP((D69-D55),0)</f>
        <v>98</v>
      </c>
      <c r="E83" s="83">
        <f t="shared" ref="E83:V91" si="2">ROUNDUP((E69-E55),0)</f>
        <v>98</v>
      </c>
      <c r="F83" s="83">
        <f t="shared" si="2"/>
        <v>112</v>
      </c>
      <c r="G83" s="83">
        <f t="shared" si="2"/>
        <v>108</v>
      </c>
      <c r="H83" s="83">
        <f t="shared" si="2"/>
        <v>111</v>
      </c>
      <c r="I83" s="83">
        <f t="shared" si="2"/>
        <v>89</v>
      </c>
      <c r="J83" s="83">
        <f t="shared" si="2"/>
        <v>93</v>
      </c>
      <c r="K83" s="83">
        <f t="shared" si="2"/>
        <v>113</v>
      </c>
      <c r="L83" s="83">
        <f t="shared" si="2"/>
        <v>99</v>
      </c>
      <c r="M83" s="83">
        <f t="shared" si="2"/>
        <v>71</v>
      </c>
      <c r="N83" s="83">
        <f t="shared" si="2"/>
        <v>100</v>
      </c>
      <c r="O83" s="83">
        <f t="shared" si="2"/>
        <v>97</v>
      </c>
      <c r="P83" s="83">
        <f t="shared" si="2"/>
        <v>52</v>
      </c>
      <c r="Q83" s="83">
        <f t="shared" si="2"/>
        <v>71</v>
      </c>
      <c r="R83" s="83">
        <f t="shared" si="2"/>
        <v>99</v>
      </c>
      <c r="S83" s="83">
        <f t="shared" si="2"/>
        <v>43</v>
      </c>
      <c r="T83" s="83">
        <f t="shared" si="2"/>
        <v>48</v>
      </c>
      <c r="U83" s="83">
        <f t="shared" si="2"/>
        <v>64</v>
      </c>
      <c r="V83" s="83">
        <f t="shared" si="2"/>
        <v>60</v>
      </c>
    </row>
    <row r="84" spans="1:25" x14ac:dyDescent="0.35">
      <c r="A84" s="87"/>
      <c r="B84" s="67" t="s">
        <v>191</v>
      </c>
      <c r="C84" s="68" t="s">
        <v>243</v>
      </c>
      <c r="D84" s="83">
        <f t="shared" ref="D84:S91" si="3">ROUNDUP((D70-D56),0)</f>
        <v>28</v>
      </c>
      <c r="E84" s="83">
        <f t="shared" si="3"/>
        <v>23</v>
      </c>
      <c r="F84" s="83">
        <f t="shared" si="3"/>
        <v>24</v>
      </c>
      <c r="G84" s="83">
        <f t="shared" si="3"/>
        <v>18</v>
      </c>
      <c r="H84" s="83">
        <f t="shared" si="3"/>
        <v>26</v>
      </c>
      <c r="I84" s="83">
        <f t="shared" si="3"/>
        <v>31</v>
      </c>
      <c r="J84" s="83">
        <f t="shared" si="3"/>
        <v>36</v>
      </c>
      <c r="K84" s="83">
        <f t="shared" si="3"/>
        <v>29</v>
      </c>
      <c r="L84" s="83">
        <f t="shared" si="3"/>
        <v>31</v>
      </c>
      <c r="M84" s="83">
        <f t="shared" si="3"/>
        <v>35</v>
      </c>
      <c r="N84" s="83">
        <f t="shared" si="3"/>
        <v>28</v>
      </c>
      <c r="O84" s="83">
        <f t="shared" si="3"/>
        <v>30</v>
      </c>
      <c r="P84" s="83">
        <f t="shared" si="3"/>
        <v>39</v>
      </c>
      <c r="Q84" s="83">
        <f t="shared" si="3"/>
        <v>39</v>
      </c>
      <c r="R84" s="83">
        <f t="shared" si="3"/>
        <v>48</v>
      </c>
      <c r="S84" s="83">
        <f t="shared" si="3"/>
        <v>51</v>
      </c>
      <c r="T84" s="83">
        <f t="shared" si="2"/>
        <v>54</v>
      </c>
      <c r="U84" s="83">
        <f t="shared" si="2"/>
        <v>73</v>
      </c>
      <c r="V84" s="83">
        <f t="shared" si="2"/>
        <v>78</v>
      </c>
    </row>
    <row r="85" spans="1:25" x14ac:dyDescent="0.35">
      <c r="A85" s="87"/>
      <c r="B85" s="67" t="s">
        <v>193</v>
      </c>
      <c r="C85" s="68" t="s">
        <v>244</v>
      </c>
      <c r="D85" s="83">
        <f t="shared" si="3"/>
        <v>18</v>
      </c>
      <c r="E85" s="83">
        <f t="shared" si="2"/>
        <v>6</v>
      </c>
      <c r="F85" s="83">
        <f t="shared" si="2"/>
        <v>18</v>
      </c>
      <c r="G85" s="83">
        <f t="shared" si="2"/>
        <v>2</v>
      </c>
      <c r="H85" s="83">
        <f t="shared" si="2"/>
        <v>24</v>
      </c>
      <c r="I85" s="83">
        <f t="shared" si="2"/>
        <v>20</v>
      </c>
      <c r="J85" s="83">
        <f t="shared" si="2"/>
        <v>18</v>
      </c>
      <c r="K85" s="83">
        <f t="shared" si="2"/>
        <v>26</v>
      </c>
      <c r="L85" s="83">
        <f t="shared" si="2"/>
        <v>28</v>
      </c>
      <c r="M85" s="83">
        <f t="shared" si="2"/>
        <v>17</v>
      </c>
      <c r="N85" s="83">
        <f t="shared" si="2"/>
        <v>24</v>
      </c>
      <c r="O85" s="83">
        <f t="shared" si="2"/>
        <v>21</v>
      </c>
      <c r="P85" s="83">
        <f t="shared" si="2"/>
        <v>22</v>
      </c>
      <c r="Q85" s="83">
        <f t="shared" si="2"/>
        <v>26</v>
      </c>
      <c r="R85" s="83">
        <f t="shared" si="2"/>
        <v>26</v>
      </c>
      <c r="S85" s="83">
        <f t="shared" si="2"/>
        <v>25</v>
      </c>
      <c r="T85" s="83">
        <f t="shared" si="2"/>
        <v>28</v>
      </c>
      <c r="U85" s="83">
        <f t="shared" si="2"/>
        <v>41</v>
      </c>
      <c r="V85" s="83">
        <f t="shared" si="2"/>
        <v>52</v>
      </c>
    </row>
    <row r="86" spans="1:25" x14ac:dyDescent="0.35">
      <c r="A86" s="87"/>
      <c r="B86" s="67" t="s">
        <v>194</v>
      </c>
      <c r="C86" s="68" t="s">
        <v>245</v>
      </c>
      <c r="D86" s="83">
        <f t="shared" si="3"/>
        <v>23</v>
      </c>
      <c r="E86" s="83">
        <f t="shared" si="2"/>
        <v>17</v>
      </c>
      <c r="F86" s="83">
        <f t="shared" si="2"/>
        <v>16</v>
      </c>
      <c r="G86" s="83">
        <f t="shared" si="2"/>
        <v>18</v>
      </c>
      <c r="H86" s="83">
        <f t="shared" si="2"/>
        <v>13</v>
      </c>
      <c r="I86" s="83">
        <f t="shared" si="2"/>
        <v>13</v>
      </c>
      <c r="J86" s="83">
        <f t="shared" si="2"/>
        <v>13</v>
      </c>
      <c r="K86" s="83">
        <f t="shared" si="2"/>
        <v>22</v>
      </c>
      <c r="L86" s="83">
        <f t="shared" si="2"/>
        <v>23</v>
      </c>
      <c r="M86" s="83">
        <f t="shared" si="2"/>
        <v>29</v>
      </c>
      <c r="N86" s="83">
        <f t="shared" si="2"/>
        <v>34</v>
      </c>
      <c r="O86" s="83">
        <f t="shared" si="2"/>
        <v>30</v>
      </c>
      <c r="P86" s="83">
        <f t="shared" si="2"/>
        <v>35</v>
      </c>
      <c r="Q86" s="83">
        <f t="shared" si="2"/>
        <v>38</v>
      </c>
      <c r="R86" s="83">
        <f t="shared" si="2"/>
        <v>41</v>
      </c>
      <c r="S86" s="83">
        <f t="shared" si="2"/>
        <v>40</v>
      </c>
      <c r="T86" s="83">
        <f t="shared" si="2"/>
        <v>38</v>
      </c>
      <c r="U86" s="83">
        <f t="shared" si="2"/>
        <v>49</v>
      </c>
      <c r="V86" s="83">
        <f t="shared" si="2"/>
        <v>64</v>
      </c>
    </row>
    <row r="87" spans="1:25" x14ac:dyDescent="0.35">
      <c r="A87" s="87"/>
      <c r="B87" s="67" t="s">
        <v>195</v>
      </c>
      <c r="C87" s="68" t="s">
        <v>246</v>
      </c>
      <c r="D87" s="83">
        <f t="shared" si="3"/>
        <v>7</v>
      </c>
      <c r="E87" s="83">
        <f t="shared" si="2"/>
        <v>2</v>
      </c>
      <c r="F87" s="83">
        <f t="shared" si="2"/>
        <v>-3</v>
      </c>
      <c r="G87" s="83">
        <f t="shared" si="2"/>
        <v>-2</v>
      </c>
      <c r="H87" s="83">
        <f t="shared" si="2"/>
        <v>-6</v>
      </c>
      <c r="I87" s="83">
        <f t="shared" si="2"/>
        <v>-13</v>
      </c>
      <c r="J87" s="83">
        <f t="shared" si="2"/>
        <v>-4</v>
      </c>
      <c r="K87" s="83">
        <f t="shared" si="2"/>
        <v>-13</v>
      </c>
      <c r="L87" s="83">
        <f t="shared" si="2"/>
        <v>-12</v>
      </c>
      <c r="M87" s="83">
        <f t="shared" si="2"/>
        <v>7</v>
      </c>
      <c r="N87" s="83">
        <f t="shared" si="2"/>
        <v>-6</v>
      </c>
      <c r="O87" s="83">
        <f t="shared" si="2"/>
        <v>-1</v>
      </c>
      <c r="P87" s="83">
        <f t="shared" si="2"/>
        <v>19</v>
      </c>
      <c r="Q87" s="83">
        <f t="shared" si="2"/>
        <v>7</v>
      </c>
      <c r="R87" s="83">
        <f t="shared" si="2"/>
        <v>3</v>
      </c>
      <c r="S87" s="83">
        <f t="shared" si="2"/>
        <v>30</v>
      </c>
      <c r="T87" s="83">
        <f t="shared" si="2"/>
        <v>17</v>
      </c>
      <c r="U87" s="83">
        <f t="shared" si="2"/>
        <v>47</v>
      </c>
      <c r="V87" s="83">
        <f t="shared" si="2"/>
        <v>59</v>
      </c>
    </row>
    <row r="88" spans="1:25" x14ac:dyDescent="0.35">
      <c r="A88" s="87"/>
      <c r="B88" s="67" t="s">
        <v>196</v>
      </c>
      <c r="C88" s="68" t="s">
        <v>247</v>
      </c>
      <c r="D88" s="83">
        <f t="shared" si="3"/>
        <v>-70</v>
      </c>
      <c r="E88" s="83">
        <f t="shared" si="2"/>
        <v>-71</v>
      </c>
      <c r="F88" s="83">
        <f t="shared" si="2"/>
        <v>-61</v>
      </c>
      <c r="G88" s="83">
        <f t="shared" si="2"/>
        <v>-76</v>
      </c>
      <c r="H88" s="83">
        <f t="shared" si="2"/>
        <v>-35</v>
      </c>
      <c r="I88" s="83">
        <f t="shared" si="2"/>
        <v>-41</v>
      </c>
      <c r="J88" s="83">
        <f t="shared" si="2"/>
        <v>-65</v>
      </c>
      <c r="K88" s="83">
        <f t="shared" si="2"/>
        <v>-57</v>
      </c>
      <c r="L88" s="83">
        <f t="shared" si="2"/>
        <v>-40</v>
      </c>
      <c r="M88" s="83">
        <f t="shared" si="2"/>
        <v>-72</v>
      </c>
      <c r="N88" s="83">
        <f t="shared" si="2"/>
        <v>-61</v>
      </c>
      <c r="O88" s="83">
        <f t="shared" si="2"/>
        <v>-69</v>
      </c>
      <c r="P88" s="83">
        <f t="shared" si="2"/>
        <v>-78</v>
      </c>
      <c r="Q88" s="83">
        <f t="shared" si="2"/>
        <v>-26</v>
      </c>
      <c r="R88" s="83">
        <f t="shared" si="2"/>
        <v>-16</v>
      </c>
      <c r="S88" s="83">
        <f t="shared" si="2"/>
        <v>-15</v>
      </c>
      <c r="T88" s="83">
        <f t="shared" si="2"/>
        <v>-34</v>
      </c>
      <c r="U88" s="83">
        <f t="shared" si="2"/>
        <v>-17</v>
      </c>
      <c r="V88" s="83">
        <f t="shared" si="2"/>
        <v>8</v>
      </c>
    </row>
    <row r="89" spans="1:25" x14ac:dyDescent="0.35">
      <c r="A89" s="87"/>
      <c r="B89" s="67" t="s">
        <v>197</v>
      </c>
      <c r="C89" s="68" t="s">
        <v>248</v>
      </c>
      <c r="D89" s="83">
        <f t="shared" si="3"/>
        <v>22</v>
      </c>
      <c r="E89" s="83">
        <f t="shared" si="2"/>
        <v>22</v>
      </c>
      <c r="F89" s="83">
        <f t="shared" si="2"/>
        <v>29</v>
      </c>
      <c r="G89" s="83">
        <f t="shared" si="2"/>
        <v>27</v>
      </c>
      <c r="H89" s="83">
        <f t="shared" si="2"/>
        <v>27</v>
      </c>
      <c r="I89" s="83">
        <f t="shared" si="2"/>
        <v>26</v>
      </c>
      <c r="J89" s="83">
        <f t="shared" si="2"/>
        <v>17</v>
      </c>
      <c r="K89" s="83">
        <f t="shared" si="2"/>
        <v>31</v>
      </c>
      <c r="L89" s="83">
        <f t="shared" si="2"/>
        <v>37</v>
      </c>
      <c r="M89" s="83">
        <f t="shared" si="2"/>
        <v>29</v>
      </c>
      <c r="N89" s="83">
        <f t="shared" si="2"/>
        <v>41</v>
      </c>
      <c r="O89" s="83">
        <f t="shared" si="2"/>
        <v>31</v>
      </c>
      <c r="P89" s="83">
        <f t="shared" si="2"/>
        <v>32</v>
      </c>
      <c r="Q89" s="83">
        <f t="shared" si="2"/>
        <v>35</v>
      </c>
      <c r="R89" s="83">
        <f t="shared" si="2"/>
        <v>31</v>
      </c>
      <c r="S89" s="83">
        <f t="shared" si="2"/>
        <v>29</v>
      </c>
      <c r="T89" s="83">
        <f t="shared" si="2"/>
        <v>31</v>
      </c>
      <c r="U89" s="83">
        <f t="shared" si="2"/>
        <v>44</v>
      </c>
      <c r="V89" s="83">
        <f t="shared" si="2"/>
        <v>52</v>
      </c>
    </row>
    <row r="90" spans="1:25" ht="15" thickBot="1" x14ac:dyDescent="0.4">
      <c r="A90" s="87"/>
      <c r="B90" s="70" t="s">
        <v>249</v>
      </c>
      <c r="C90" s="71" t="s">
        <v>182</v>
      </c>
      <c r="D90" s="83">
        <f t="shared" si="3"/>
        <v>-52</v>
      </c>
      <c r="E90" s="83">
        <f t="shared" si="2"/>
        <v>-51</v>
      </c>
      <c r="F90" s="83">
        <f t="shared" si="2"/>
        <v>-63</v>
      </c>
      <c r="G90" s="83">
        <f t="shared" si="2"/>
        <v>-63</v>
      </c>
      <c r="H90" s="83">
        <f t="shared" si="2"/>
        <v>-57</v>
      </c>
      <c r="I90" s="83">
        <f t="shared" si="2"/>
        <v>-60</v>
      </c>
      <c r="J90" s="83">
        <f t="shared" si="2"/>
        <v>-84</v>
      </c>
      <c r="K90" s="83">
        <f t="shared" si="2"/>
        <v>-64</v>
      </c>
      <c r="L90" s="83">
        <f t="shared" si="2"/>
        <v>-65</v>
      </c>
      <c r="M90" s="83">
        <f t="shared" si="2"/>
        <v>-36</v>
      </c>
      <c r="N90" s="83">
        <f t="shared" si="2"/>
        <v>-48</v>
      </c>
      <c r="O90" s="83">
        <f t="shared" si="2"/>
        <v>-19</v>
      </c>
      <c r="P90" s="83">
        <f t="shared" si="2"/>
        <v>35</v>
      </c>
      <c r="Q90" s="83">
        <f t="shared" si="2"/>
        <v>17</v>
      </c>
      <c r="R90" s="83">
        <f t="shared" si="2"/>
        <v>-17</v>
      </c>
      <c r="S90" s="83">
        <f t="shared" si="2"/>
        <v>47</v>
      </c>
      <c r="T90" s="83">
        <f t="shared" si="2"/>
        <v>39</v>
      </c>
      <c r="U90" s="83">
        <f t="shared" si="2"/>
        <v>49</v>
      </c>
      <c r="V90" s="83">
        <f t="shared" si="2"/>
        <v>54</v>
      </c>
    </row>
    <row r="91" spans="1:25" ht="15" thickBot="1" x14ac:dyDescent="0.4">
      <c r="A91" s="87"/>
      <c r="B91" s="70" t="s">
        <v>185</v>
      </c>
      <c r="C91" s="71" t="s">
        <v>185</v>
      </c>
      <c r="D91" s="83">
        <f t="shared" si="3"/>
        <v>-11</v>
      </c>
      <c r="E91" s="83">
        <f t="shared" si="2"/>
        <v>-12</v>
      </c>
      <c r="F91" s="83">
        <f t="shared" si="2"/>
        <v>-6</v>
      </c>
      <c r="G91" s="83">
        <f t="shared" si="2"/>
        <v>-8</v>
      </c>
      <c r="H91" s="83">
        <f t="shared" si="2"/>
        <v>1</v>
      </c>
      <c r="I91" s="83">
        <f t="shared" si="2"/>
        <v>-1</v>
      </c>
      <c r="J91" s="83">
        <f t="shared" si="2"/>
        <v>-10</v>
      </c>
      <c r="K91" s="83">
        <f t="shared" si="2"/>
        <v>2</v>
      </c>
      <c r="L91" s="83">
        <f t="shared" si="2"/>
        <v>13</v>
      </c>
      <c r="M91" s="83">
        <f t="shared" si="2"/>
        <v>-9</v>
      </c>
      <c r="N91" s="83">
        <f t="shared" si="2"/>
        <v>4</v>
      </c>
      <c r="O91" s="83">
        <f t="shared" si="2"/>
        <v>6</v>
      </c>
      <c r="P91" s="83">
        <f t="shared" si="2"/>
        <v>-10</v>
      </c>
      <c r="Q91" s="83">
        <f t="shared" si="2"/>
        <v>9</v>
      </c>
      <c r="R91" s="83">
        <f t="shared" si="2"/>
        <v>13</v>
      </c>
      <c r="S91" s="83">
        <f t="shared" si="2"/>
        <v>-9</v>
      </c>
      <c r="T91" s="83">
        <f t="shared" si="2"/>
        <v>-3</v>
      </c>
      <c r="U91" s="83">
        <f t="shared" si="2"/>
        <v>7</v>
      </c>
      <c r="V91" s="83">
        <f t="shared" si="2"/>
        <v>18</v>
      </c>
      <c r="X91" s="69"/>
      <c r="Y91" s="69"/>
    </row>
    <row r="92" spans="1:25" x14ac:dyDescent="0.35">
      <c r="A92" s="89"/>
    </row>
    <row r="94" spans="1:25" x14ac:dyDescent="0.35">
      <c r="C94" t="s">
        <v>308</v>
      </c>
      <c r="D94" s="113">
        <v>5</v>
      </c>
      <c r="H94" s="109" t="s">
        <v>307</v>
      </c>
      <c r="I94" s="113">
        <v>2</v>
      </c>
    </row>
    <row r="95" spans="1:25" ht="16" thickBot="1" x14ac:dyDescent="0.4">
      <c r="B95" s="102" t="s">
        <v>309</v>
      </c>
      <c r="H95" s="111" t="s">
        <v>313</v>
      </c>
      <c r="I95" s="112"/>
    </row>
    <row r="96" spans="1:25" x14ac:dyDescent="0.35">
      <c r="A96" t="s">
        <v>261</v>
      </c>
      <c r="B96" s="62" t="s">
        <v>240</v>
      </c>
      <c r="C96" s="63"/>
      <c r="D96" s="64" t="s">
        <v>7</v>
      </c>
      <c r="E96" s="64" t="s">
        <v>8</v>
      </c>
      <c r="F96" s="65" t="s">
        <v>9</v>
      </c>
      <c r="G96" s="65" t="s">
        <v>10</v>
      </c>
      <c r="H96" s="65" t="s">
        <v>11</v>
      </c>
      <c r="I96" s="65" t="s">
        <v>12</v>
      </c>
      <c r="J96" s="65" t="s">
        <v>13</v>
      </c>
      <c r="K96" s="65" t="s">
        <v>14</v>
      </c>
      <c r="L96" s="65" t="s">
        <v>15</v>
      </c>
      <c r="M96" s="65" t="s">
        <v>16</v>
      </c>
      <c r="N96" s="65" t="s">
        <v>17</v>
      </c>
      <c r="O96" s="65" t="s">
        <v>18</v>
      </c>
      <c r="P96" s="65" t="s">
        <v>19</v>
      </c>
      <c r="Q96" s="65" t="s">
        <v>20</v>
      </c>
      <c r="R96" s="65" t="s">
        <v>21</v>
      </c>
      <c r="S96" s="65" t="s">
        <v>22</v>
      </c>
      <c r="T96" s="65" t="s">
        <v>23</v>
      </c>
      <c r="U96" s="65">
        <v>7</v>
      </c>
      <c r="V96" s="66">
        <v>8</v>
      </c>
    </row>
    <row r="97" spans="1:49" x14ac:dyDescent="0.35">
      <c r="A97" s="87">
        <f t="shared" ref="A97:A105" si="4">AVERAGE(D97:V97)/AVERAGE(D69:V69)</f>
        <v>0.44599303135888502</v>
      </c>
      <c r="B97" s="67" t="s">
        <v>241</v>
      </c>
      <c r="C97" s="68" t="s">
        <v>242</v>
      </c>
      <c r="D97" s="83">
        <f>ROUNDUP(IF((D69-D55)&lt;$D$94-$I$94,$D$94,D69-D55+$I$94),0)</f>
        <v>100</v>
      </c>
      <c r="E97" s="83">
        <f t="shared" ref="E97:V105" si="5">ROUNDUP(IF((E69-E55)&lt;$D$94-$I$94,$D$94,E69-E55+$I$94),0)</f>
        <v>100</v>
      </c>
      <c r="F97" s="83">
        <f t="shared" si="5"/>
        <v>114</v>
      </c>
      <c r="G97" s="83">
        <f t="shared" si="5"/>
        <v>110</v>
      </c>
      <c r="H97" s="83">
        <f t="shared" si="5"/>
        <v>113</v>
      </c>
      <c r="I97" s="83">
        <f t="shared" si="5"/>
        <v>91</v>
      </c>
      <c r="J97" s="83">
        <f t="shared" si="5"/>
        <v>95</v>
      </c>
      <c r="K97" s="83">
        <f t="shared" si="5"/>
        <v>115</v>
      </c>
      <c r="L97" s="83">
        <f t="shared" si="5"/>
        <v>101</v>
      </c>
      <c r="M97" s="83">
        <f t="shared" si="5"/>
        <v>73</v>
      </c>
      <c r="N97" s="83">
        <f t="shared" si="5"/>
        <v>102</v>
      </c>
      <c r="O97" s="83">
        <f t="shared" si="5"/>
        <v>99</v>
      </c>
      <c r="P97" s="83">
        <f t="shared" si="5"/>
        <v>54</v>
      </c>
      <c r="Q97" s="83">
        <f t="shared" si="5"/>
        <v>73</v>
      </c>
      <c r="R97" s="83">
        <f t="shared" si="5"/>
        <v>101</v>
      </c>
      <c r="S97" s="83">
        <f t="shared" si="5"/>
        <v>45</v>
      </c>
      <c r="T97" s="83">
        <f t="shared" si="5"/>
        <v>50</v>
      </c>
      <c r="U97" s="83">
        <f t="shared" si="5"/>
        <v>66</v>
      </c>
      <c r="V97" s="83">
        <f t="shared" si="5"/>
        <v>62</v>
      </c>
    </row>
    <row r="98" spans="1:49" x14ac:dyDescent="0.35">
      <c r="A98" s="87">
        <f t="shared" si="4"/>
        <v>0.4319863403528742</v>
      </c>
      <c r="B98" s="67" t="s">
        <v>191</v>
      </c>
      <c r="C98" s="68" t="s">
        <v>243</v>
      </c>
      <c r="D98" s="83">
        <f t="shared" ref="D98:S105" si="6">ROUNDUP(IF((D70-D56)&lt;$D$94-$I$94,$D$94,D70-D56+$I$94),0)</f>
        <v>30</v>
      </c>
      <c r="E98" s="83">
        <f t="shared" si="6"/>
        <v>25</v>
      </c>
      <c r="F98" s="83">
        <f t="shared" si="6"/>
        <v>26</v>
      </c>
      <c r="G98" s="83">
        <f t="shared" si="6"/>
        <v>20</v>
      </c>
      <c r="H98" s="83">
        <f t="shared" si="6"/>
        <v>28</v>
      </c>
      <c r="I98" s="83">
        <f t="shared" si="6"/>
        <v>33</v>
      </c>
      <c r="J98" s="83">
        <f t="shared" si="6"/>
        <v>38</v>
      </c>
      <c r="K98" s="83">
        <f t="shared" si="6"/>
        <v>31</v>
      </c>
      <c r="L98" s="83">
        <f t="shared" si="6"/>
        <v>33</v>
      </c>
      <c r="M98" s="83">
        <f t="shared" si="6"/>
        <v>37</v>
      </c>
      <c r="N98" s="83">
        <f t="shared" si="6"/>
        <v>30</v>
      </c>
      <c r="O98" s="83">
        <f t="shared" si="6"/>
        <v>32</v>
      </c>
      <c r="P98" s="83">
        <f t="shared" si="6"/>
        <v>41</v>
      </c>
      <c r="Q98" s="83">
        <f t="shared" si="6"/>
        <v>41</v>
      </c>
      <c r="R98" s="83">
        <f t="shared" si="6"/>
        <v>50</v>
      </c>
      <c r="S98" s="83">
        <f t="shared" si="6"/>
        <v>53</v>
      </c>
      <c r="T98" s="83">
        <f t="shared" si="5"/>
        <v>56</v>
      </c>
      <c r="U98" s="83">
        <f t="shared" si="5"/>
        <v>75</v>
      </c>
      <c r="V98" s="83">
        <f t="shared" si="5"/>
        <v>80</v>
      </c>
    </row>
    <row r="99" spans="1:49" x14ac:dyDescent="0.35">
      <c r="A99" s="87">
        <f t="shared" si="4"/>
        <v>0.18781725888324874</v>
      </c>
      <c r="B99" s="67" t="s">
        <v>193</v>
      </c>
      <c r="C99" s="68" t="s">
        <v>244</v>
      </c>
      <c r="D99" s="83">
        <f t="shared" si="6"/>
        <v>20</v>
      </c>
      <c r="E99" s="83">
        <f t="shared" si="5"/>
        <v>8</v>
      </c>
      <c r="F99" s="83">
        <f t="shared" si="5"/>
        <v>20</v>
      </c>
      <c r="G99" s="83">
        <f t="shared" si="5"/>
        <v>5</v>
      </c>
      <c r="H99" s="83">
        <f t="shared" si="5"/>
        <v>26</v>
      </c>
      <c r="I99" s="83">
        <f t="shared" si="5"/>
        <v>22</v>
      </c>
      <c r="J99" s="83">
        <f t="shared" si="5"/>
        <v>20</v>
      </c>
      <c r="K99" s="83">
        <f t="shared" si="5"/>
        <v>28</v>
      </c>
      <c r="L99" s="83">
        <f t="shared" si="5"/>
        <v>30</v>
      </c>
      <c r="M99" s="83">
        <f t="shared" si="5"/>
        <v>19</v>
      </c>
      <c r="N99" s="83">
        <f t="shared" si="5"/>
        <v>26</v>
      </c>
      <c r="O99" s="83">
        <f t="shared" si="5"/>
        <v>23</v>
      </c>
      <c r="P99" s="83">
        <f t="shared" si="5"/>
        <v>24</v>
      </c>
      <c r="Q99" s="83">
        <f t="shared" si="5"/>
        <v>28</v>
      </c>
      <c r="R99" s="83">
        <f t="shared" si="5"/>
        <v>28</v>
      </c>
      <c r="S99" s="83">
        <f t="shared" si="5"/>
        <v>27</v>
      </c>
      <c r="T99" s="83">
        <f t="shared" si="5"/>
        <v>30</v>
      </c>
      <c r="U99" s="83">
        <f t="shared" si="5"/>
        <v>43</v>
      </c>
      <c r="V99" s="83">
        <f t="shared" si="5"/>
        <v>54</v>
      </c>
    </row>
    <row r="100" spans="1:49" x14ac:dyDescent="0.35">
      <c r="A100" s="87">
        <f t="shared" si="4"/>
        <v>0.25308904985087344</v>
      </c>
      <c r="B100" s="67" t="s">
        <v>194</v>
      </c>
      <c r="C100" s="68" t="s">
        <v>245</v>
      </c>
      <c r="D100" s="83">
        <f t="shared" si="6"/>
        <v>25</v>
      </c>
      <c r="E100" s="83">
        <f t="shared" si="5"/>
        <v>19</v>
      </c>
      <c r="F100" s="83">
        <f t="shared" si="5"/>
        <v>18</v>
      </c>
      <c r="G100" s="83">
        <f t="shared" si="5"/>
        <v>20</v>
      </c>
      <c r="H100" s="83">
        <f t="shared" si="5"/>
        <v>15</v>
      </c>
      <c r="I100" s="83">
        <f t="shared" si="5"/>
        <v>15</v>
      </c>
      <c r="J100" s="83">
        <f t="shared" si="5"/>
        <v>15</v>
      </c>
      <c r="K100" s="83">
        <f t="shared" si="5"/>
        <v>24</v>
      </c>
      <c r="L100" s="83">
        <f t="shared" si="5"/>
        <v>25</v>
      </c>
      <c r="M100" s="83">
        <f t="shared" si="5"/>
        <v>31</v>
      </c>
      <c r="N100" s="83">
        <f t="shared" si="5"/>
        <v>36</v>
      </c>
      <c r="O100" s="83">
        <f t="shared" si="5"/>
        <v>32</v>
      </c>
      <c r="P100" s="83">
        <f t="shared" si="5"/>
        <v>37</v>
      </c>
      <c r="Q100" s="83">
        <f t="shared" si="5"/>
        <v>40</v>
      </c>
      <c r="R100" s="83">
        <f t="shared" si="5"/>
        <v>43</v>
      </c>
      <c r="S100" s="83">
        <f t="shared" si="5"/>
        <v>42</v>
      </c>
      <c r="T100" s="83">
        <f t="shared" si="5"/>
        <v>40</v>
      </c>
      <c r="U100" s="83">
        <f t="shared" si="5"/>
        <v>51</v>
      </c>
      <c r="V100" s="83">
        <f t="shared" si="5"/>
        <v>66</v>
      </c>
    </row>
    <row r="101" spans="1:49" x14ac:dyDescent="0.35">
      <c r="A101" s="87">
        <f t="shared" si="4"/>
        <v>0.12417685794920039</v>
      </c>
      <c r="B101" s="67" t="s">
        <v>195</v>
      </c>
      <c r="C101" s="68" t="s">
        <v>246</v>
      </c>
      <c r="D101" s="83">
        <f t="shared" si="6"/>
        <v>9</v>
      </c>
      <c r="E101" s="83">
        <f t="shared" si="5"/>
        <v>5</v>
      </c>
      <c r="F101" s="83">
        <f t="shared" si="5"/>
        <v>5</v>
      </c>
      <c r="G101" s="83">
        <f t="shared" si="5"/>
        <v>5</v>
      </c>
      <c r="H101" s="83">
        <f t="shared" si="5"/>
        <v>5</v>
      </c>
      <c r="I101" s="83">
        <f t="shared" si="5"/>
        <v>5</v>
      </c>
      <c r="J101" s="83">
        <f t="shared" si="5"/>
        <v>5</v>
      </c>
      <c r="K101" s="83">
        <f t="shared" si="5"/>
        <v>5</v>
      </c>
      <c r="L101" s="83">
        <f t="shared" si="5"/>
        <v>5</v>
      </c>
      <c r="M101" s="83">
        <f t="shared" si="5"/>
        <v>9</v>
      </c>
      <c r="N101" s="83">
        <f t="shared" si="5"/>
        <v>5</v>
      </c>
      <c r="O101" s="83">
        <f t="shared" si="5"/>
        <v>5</v>
      </c>
      <c r="P101" s="83">
        <f t="shared" si="5"/>
        <v>21</v>
      </c>
      <c r="Q101" s="83">
        <f t="shared" si="5"/>
        <v>9</v>
      </c>
      <c r="R101" s="83">
        <f t="shared" si="5"/>
        <v>5</v>
      </c>
      <c r="S101" s="83">
        <f t="shared" si="5"/>
        <v>32</v>
      </c>
      <c r="T101" s="83">
        <f t="shared" si="5"/>
        <v>19</v>
      </c>
      <c r="U101" s="83">
        <f t="shared" si="5"/>
        <v>49</v>
      </c>
      <c r="V101" s="83">
        <f t="shared" si="5"/>
        <v>61</v>
      </c>
    </row>
    <row r="102" spans="1:49" x14ac:dyDescent="0.35">
      <c r="A102" s="87">
        <f t="shared" si="4"/>
        <v>4.268032437046522E-2</v>
      </c>
      <c r="B102" s="67" t="s">
        <v>196</v>
      </c>
      <c r="C102" s="68" t="s">
        <v>247</v>
      </c>
      <c r="D102" s="83">
        <f t="shared" si="6"/>
        <v>5</v>
      </c>
      <c r="E102" s="83">
        <f t="shared" si="5"/>
        <v>5</v>
      </c>
      <c r="F102" s="83">
        <f t="shared" si="5"/>
        <v>5</v>
      </c>
      <c r="G102" s="83">
        <f t="shared" si="5"/>
        <v>5</v>
      </c>
      <c r="H102" s="83">
        <f t="shared" si="5"/>
        <v>5</v>
      </c>
      <c r="I102" s="83">
        <f t="shared" si="5"/>
        <v>5</v>
      </c>
      <c r="J102" s="83">
        <f t="shared" si="5"/>
        <v>5</v>
      </c>
      <c r="K102" s="83">
        <f t="shared" si="5"/>
        <v>5</v>
      </c>
      <c r="L102" s="83">
        <f t="shared" si="5"/>
        <v>5</v>
      </c>
      <c r="M102" s="83">
        <f t="shared" si="5"/>
        <v>5</v>
      </c>
      <c r="N102" s="83">
        <f t="shared" si="5"/>
        <v>5</v>
      </c>
      <c r="O102" s="83">
        <f t="shared" si="5"/>
        <v>5</v>
      </c>
      <c r="P102" s="83">
        <f t="shared" si="5"/>
        <v>5</v>
      </c>
      <c r="Q102" s="83">
        <f t="shared" si="5"/>
        <v>5</v>
      </c>
      <c r="R102" s="83">
        <f t="shared" si="5"/>
        <v>5</v>
      </c>
      <c r="S102" s="83">
        <f t="shared" si="5"/>
        <v>5</v>
      </c>
      <c r="T102" s="83">
        <f t="shared" si="5"/>
        <v>5</v>
      </c>
      <c r="U102" s="83">
        <f t="shared" si="5"/>
        <v>5</v>
      </c>
      <c r="V102" s="83">
        <f t="shared" si="5"/>
        <v>10</v>
      </c>
    </row>
    <row r="103" spans="1:49" x14ac:dyDescent="0.35">
      <c r="A103" s="87">
        <f t="shared" si="4"/>
        <v>0.30119331742243438</v>
      </c>
      <c r="B103" s="67" t="s">
        <v>197</v>
      </c>
      <c r="C103" s="68" t="s">
        <v>248</v>
      </c>
      <c r="D103" s="83">
        <f t="shared" si="6"/>
        <v>24</v>
      </c>
      <c r="E103" s="83">
        <f t="shared" si="5"/>
        <v>24</v>
      </c>
      <c r="F103" s="83">
        <f t="shared" si="5"/>
        <v>31</v>
      </c>
      <c r="G103" s="83">
        <f t="shared" si="5"/>
        <v>29</v>
      </c>
      <c r="H103" s="83">
        <f t="shared" si="5"/>
        <v>29</v>
      </c>
      <c r="I103" s="83">
        <f t="shared" si="5"/>
        <v>28</v>
      </c>
      <c r="J103" s="83">
        <f t="shared" si="5"/>
        <v>19</v>
      </c>
      <c r="K103" s="83">
        <f t="shared" si="5"/>
        <v>33</v>
      </c>
      <c r="L103" s="83">
        <f t="shared" si="5"/>
        <v>39</v>
      </c>
      <c r="M103" s="83">
        <f t="shared" si="5"/>
        <v>31</v>
      </c>
      <c r="N103" s="83">
        <f t="shared" si="5"/>
        <v>43</v>
      </c>
      <c r="O103" s="83">
        <f t="shared" si="5"/>
        <v>33</v>
      </c>
      <c r="P103" s="83">
        <f t="shared" si="5"/>
        <v>34</v>
      </c>
      <c r="Q103" s="83">
        <f t="shared" si="5"/>
        <v>37</v>
      </c>
      <c r="R103" s="83">
        <f t="shared" si="5"/>
        <v>33</v>
      </c>
      <c r="S103" s="83">
        <f t="shared" si="5"/>
        <v>31</v>
      </c>
      <c r="T103" s="83">
        <f t="shared" si="5"/>
        <v>33</v>
      </c>
      <c r="U103" s="83">
        <f t="shared" si="5"/>
        <v>46</v>
      </c>
      <c r="V103" s="83">
        <f t="shared" si="5"/>
        <v>54</v>
      </c>
    </row>
    <row r="104" spans="1:49" ht="15" thickBot="1" x14ac:dyDescent="0.4">
      <c r="A104" s="87">
        <f t="shared" si="4"/>
        <v>0.12664277180406211</v>
      </c>
      <c r="B104" s="70" t="s">
        <v>249</v>
      </c>
      <c r="C104" s="71" t="s">
        <v>182</v>
      </c>
      <c r="D104" s="83">
        <f t="shared" si="6"/>
        <v>5</v>
      </c>
      <c r="E104" s="83">
        <f t="shared" si="5"/>
        <v>5</v>
      </c>
      <c r="F104" s="83">
        <f t="shared" si="5"/>
        <v>5</v>
      </c>
      <c r="G104" s="83">
        <f t="shared" si="5"/>
        <v>5</v>
      </c>
      <c r="H104" s="83">
        <f t="shared" si="5"/>
        <v>5</v>
      </c>
      <c r="I104" s="83">
        <f t="shared" si="5"/>
        <v>5</v>
      </c>
      <c r="J104" s="83">
        <f t="shared" si="5"/>
        <v>5</v>
      </c>
      <c r="K104" s="83">
        <f t="shared" si="5"/>
        <v>5</v>
      </c>
      <c r="L104" s="83">
        <f t="shared" si="5"/>
        <v>5</v>
      </c>
      <c r="M104" s="83">
        <f t="shared" si="5"/>
        <v>5</v>
      </c>
      <c r="N104" s="83">
        <f t="shared" si="5"/>
        <v>5</v>
      </c>
      <c r="O104" s="83">
        <f t="shared" si="5"/>
        <v>5</v>
      </c>
      <c r="P104" s="83">
        <f t="shared" si="5"/>
        <v>37</v>
      </c>
      <c r="Q104" s="83">
        <f t="shared" si="5"/>
        <v>19</v>
      </c>
      <c r="R104" s="83">
        <f t="shared" si="5"/>
        <v>5</v>
      </c>
      <c r="S104" s="83">
        <f t="shared" si="5"/>
        <v>49</v>
      </c>
      <c r="T104" s="83">
        <f t="shared" si="5"/>
        <v>41</v>
      </c>
      <c r="U104" s="83">
        <f t="shared" si="5"/>
        <v>51</v>
      </c>
      <c r="V104" s="83">
        <f t="shared" si="5"/>
        <v>56</v>
      </c>
    </row>
    <row r="105" spans="1:49" ht="15" thickBot="1" x14ac:dyDescent="0.4">
      <c r="A105" s="87">
        <f t="shared" si="4"/>
        <v>0.11547714514835604</v>
      </c>
      <c r="B105" s="70" t="s">
        <v>185</v>
      </c>
      <c r="C105" s="71" t="s">
        <v>185</v>
      </c>
      <c r="D105" s="83">
        <f t="shared" si="6"/>
        <v>5</v>
      </c>
      <c r="E105" s="83">
        <f t="shared" si="5"/>
        <v>5</v>
      </c>
      <c r="F105" s="83">
        <f t="shared" si="5"/>
        <v>5</v>
      </c>
      <c r="G105" s="83">
        <f t="shared" si="5"/>
        <v>5</v>
      </c>
      <c r="H105" s="83">
        <f t="shared" si="5"/>
        <v>5</v>
      </c>
      <c r="I105" s="83">
        <f t="shared" si="5"/>
        <v>5</v>
      </c>
      <c r="J105" s="83">
        <f t="shared" si="5"/>
        <v>5</v>
      </c>
      <c r="K105" s="83">
        <f t="shared" si="5"/>
        <v>5</v>
      </c>
      <c r="L105" s="83">
        <f t="shared" si="5"/>
        <v>15</v>
      </c>
      <c r="M105" s="83">
        <f t="shared" si="5"/>
        <v>5</v>
      </c>
      <c r="N105" s="83">
        <f t="shared" si="5"/>
        <v>6</v>
      </c>
      <c r="O105" s="83">
        <f t="shared" si="5"/>
        <v>8</v>
      </c>
      <c r="P105" s="83">
        <f t="shared" si="5"/>
        <v>5</v>
      </c>
      <c r="Q105" s="83">
        <f t="shared" si="5"/>
        <v>11</v>
      </c>
      <c r="R105" s="83">
        <f t="shared" si="5"/>
        <v>15</v>
      </c>
      <c r="S105" s="83">
        <f t="shared" si="5"/>
        <v>5</v>
      </c>
      <c r="T105" s="83">
        <f t="shared" si="5"/>
        <v>5</v>
      </c>
      <c r="U105" s="83">
        <f t="shared" si="5"/>
        <v>9</v>
      </c>
      <c r="V105" s="83">
        <f t="shared" si="5"/>
        <v>20</v>
      </c>
      <c r="X105" s="69"/>
      <c r="Y105" s="69"/>
    </row>
    <row r="106" spans="1:49" x14ac:dyDescent="0.35">
      <c r="A106" s="89">
        <f>AVERAGE(A97:A105)</f>
        <v>0.22545067746004438</v>
      </c>
    </row>
    <row r="107" spans="1:49" x14ac:dyDescent="0.35">
      <c r="A107" s="89">
        <f>+A106*B107</f>
        <v>7.439872356181465E-2</v>
      </c>
      <c r="B107" s="108">
        <v>0.33</v>
      </c>
      <c r="C107" s="72" t="s">
        <v>310</v>
      </c>
      <c r="AE107" t="s">
        <v>263</v>
      </c>
    </row>
    <row r="108" spans="1:49" x14ac:dyDescent="0.35">
      <c r="A108" s="107">
        <f>+A107*B108</f>
        <v>6.6958851205633184E-3</v>
      </c>
      <c r="B108" s="108">
        <v>0.09</v>
      </c>
      <c r="C108" s="72" t="s">
        <v>311</v>
      </c>
    </row>
    <row r="109" spans="1:49" ht="16" thickBot="1" x14ac:dyDescent="0.4">
      <c r="A109" s="107"/>
      <c r="B109" s="108"/>
      <c r="C109" s="103" t="s">
        <v>278</v>
      </c>
    </row>
    <row r="110" spans="1:49" ht="15" thickBot="1" x14ac:dyDescent="0.4">
      <c r="B110" s="62" t="s">
        <v>240</v>
      </c>
      <c r="C110" s="63"/>
      <c r="D110" s="64" t="s">
        <v>7</v>
      </c>
      <c r="E110" s="64" t="s">
        <v>8</v>
      </c>
      <c r="F110" s="65" t="s">
        <v>9</v>
      </c>
      <c r="G110" s="65" t="s">
        <v>10</v>
      </c>
      <c r="H110" s="65" t="s">
        <v>11</v>
      </c>
      <c r="I110" s="65" t="s">
        <v>12</v>
      </c>
      <c r="J110" s="65" t="s">
        <v>13</v>
      </c>
      <c r="K110" s="65" t="s">
        <v>14</v>
      </c>
      <c r="L110" s="65" t="s">
        <v>15</v>
      </c>
      <c r="M110" s="65" t="s">
        <v>16</v>
      </c>
      <c r="N110" s="65" t="s">
        <v>17</v>
      </c>
      <c r="O110" s="65" t="s">
        <v>18</v>
      </c>
      <c r="P110" s="65" t="s">
        <v>19</v>
      </c>
      <c r="Q110" s="65" t="s">
        <v>20</v>
      </c>
      <c r="R110" s="65" t="s">
        <v>21</v>
      </c>
      <c r="S110" s="65" t="s">
        <v>22</v>
      </c>
      <c r="T110" s="65" t="s">
        <v>23</v>
      </c>
      <c r="U110" s="65">
        <v>7</v>
      </c>
      <c r="V110" s="66">
        <v>8</v>
      </c>
      <c r="AE110" s="73" t="s">
        <v>7</v>
      </c>
      <c r="AF110" s="74" t="s">
        <v>8</v>
      </c>
      <c r="AG110" s="75" t="s">
        <v>9</v>
      </c>
      <c r="AH110" s="75" t="s">
        <v>10</v>
      </c>
      <c r="AI110" s="75" t="s">
        <v>11</v>
      </c>
      <c r="AJ110" s="75" t="s">
        <v>12</v>
      </c>
      <c r="AK110" s="75" t="s">
        <v>13</v>
      </c>
      <c r="AL110" s="75" t="s">
        <v>14</v>
      </c>
      <c r="AM110" s="75" t="s">
        <v>15</v>
      </c>
      <c r="AN110" s="75" t="s">
        <v>16</v>
      </c>
      <c r="AO110" s="75" t="s">
        <v>17</v>
      </c>
      <c r="AP110" s="75" t="s">
        <v>18</v>
      </c>
      <c r="AQ110" s="75" t="s">
        <v>19</v>
      </c>
      <c r="AR110" s="75" t="s">
        <v>20</v>
      </c>
      <c r="AS110" s="75" t="s">
        <v>21</v>
      </c>
      <c r="AT110" s="75" t="s">
        <v>22</v>
      </c>
      <c r="AU110" s="75" t="s">
        <v>23</v>
      </c>
      <c r="AV110" s="75">
        <v>7</v>
      </c>
      <c r="AW110" s="75">
        <v>8</v>
      </c>
    </row>
    <row r="111" spans="1:49" ht="15" thickBot="1" x14ac:dyDescent="0.4">
      <c r="B111" s="67" t="s">
        <v>241</v>
      </c>
      <c r="C111" s="68" t="s">
        <v>242</v>
      </c>
      <c r="D111" s="93">
        <f>MAX(D83/AE111/10,0)</f>
        <v>1.088888888888889</v>
      </c>
      <c r="E111" s="93">
        <f t="shared" ref="E111:V118" si="7">MAX(E83/AF111/10,0)</f>
        <v>0.65333333333333332</v>
      </c>
      <c r="F111" s="93">
        <f t="shared" si="7"/>
        <v>1.0181818181818181</v>
      </c>
      <c r="G111" s="93">
        <f t="shared" si="7"/>
        <v>0.63529411764705879</v>
      </c>
      <c r="H111" s="93">
        <f t="shared" si="7"/>
        <v>0.6166666666666667</v>
      </c>
      <c r="I111" s="93">
        <f t="shared" si="7"/>
        <v>0.44500000000000001</v>
      </c>
      <c r="J111" s="93">
        <f t="shared" si="7"/>
        <v>0.48947368421052628</v>
      </c>
      <c r="K111" s="93">
        <f t="shared" si="7"/>
        <v>0.53809523809523818</v>
      </c>
      <c r="L111" s="93">
        <f t="shared" si="7"/>
        <v>0.7615384615384615</v>
      </c>
      <c r="M111" s="93">
        <f t="shared" si="7"/>
        <v>0.71</v>
      </c>
      <c r="N111" s="93">
        <f t="shared" si="7"/>
        <v>0.76923076923076927</v>
      </c>
      <c r="O111" s="93">
        <f t="shared" si="7"/>
        <v>1.0777777777777779</v>
      </c>
      <c r="P111" s="93">
        <f t="shared" si="7"/>
        <v>0.57777777777777772</v>
      </c>
      <c r="Q111" s="93">
        <f t="shared" si="7"/>
        <v>0.64545454545454539</v>
      </c>
      <c r="R111" s="93">
        <f t="shared" si="7"/>
        <v>0.99</v>
      </c>
      <c r="S111" s="93">
        <f t="shared" si="7"/>
        <v>0.47777777777777775</v>
      </c>
      <c r="T111" s="93">
        <f t="shared" si="7"/>
        <v>0.48</v>
      </c>
      <c r="U111" s="93">
        <f t="shared" si="7"/>
        <v>0.71111111111111103</v>
      </c>
      <c r="V111" s="93">
        <f t="shared" si="7"/>
        <v>0.8571428571428571</v>
      </c>
      <c r="X111" s="101">
        <f>+$X$146</f>
        <v>1.5</v>
      </c>
      <c r="AD111" s="91" t="s">
        <v>242</v>
      </c>
      <c r="AE111" s="90">
        <v>9</v>
      </c>
      <c r="AF111" s="90">
        <v>15</v>
      </c>
      <c r="AG111" s="90">
        <v>11</v>
      </c>
      <c r="AH111" s="90">
        <v>17</v>
      </c>
      <c r="AI111" s="90">
        <v>18</v>
      </c>
      <c r="AJ111" s="90">
        <v>20</v>
      </c>
      <c r="AK111" s="90">
        <v>19</v>
      </c>
      <c r="AL111" s="90">
        <v>21</v>
      </c>
      <c r="AM111" s="90">
        <v>13</v>
      </c>
      <c r="AN111" s="90">
        <v>10</v>
      </c>
      <c r="AO111" s="90">
        <v>13</v>
      </c>
      <c r="AP111" s="90">
        <v>9</v>
      </c>
      <c r="AQ111" s="90">
        <v>9</v>
      </c>
      <c r="AR111" s="90">
        <v>11</v>
      </c>
      <c r="AS111" s="90">
        <v>10</v>
      </c>
      <c r="AT111" s="90">
        <v>9</v>
      </c>
      <c r="AU111" s="90">
        <v>10</v>
      </c>
      <c r="AV111" s="90">
        <v>9</v>
      </c>
      <c r="AW111" s="90">
        <v>7</v>
      </c>
    </row>
    <row r="112" spans="1:49" ht="15" thickBot="1" x14ac:dyDescent="0.4">
      <c r="B112" s="67" t="s">
        <v>191</v>
      </c>
      <c r="C112" s="68" t="s">
        <v>243</v>
      </c>
      <c r="D112" s="93">
        <f t="shared" ref="D112:D118" si="8">MAX(D84/AE112/10,0)</f>
        <v>0.46666666666666667</v>
      </c>
      <c r="E112" s="93">
        <f t="shared" si="7"/>
        <v>0.38333333333333336</v>
      </c>
      <c r="F112" s="93">
        <f t="shared" si="7"/>
        <v>0.4</v>
      </c>
      <c r="G112" s="93">
        <f t="shared" si="7"/>
        <v>0.3</v>
      </c>
      <c r="H112" s="93">
        <f t="shared" si="7"/>
        <v>0.43333333333333329</v>
      </c>
      <c r="I112" s="93">
        <f t="shared" si="7"/>
        <v>0.38750000000000001</v>
      </c>
      <c r="J112" s="93">
        <f t="shared" si="7"/>
        <v>0.51428571428571435</v>
      </c>
      <c r="K112" s="93">
        <f t="shared" si="7"/>
        <v>0.32222222222222224</v>
      </c>
      <c r="L112" s="93">
        <f t="shared" si="7"/>
        <v>0.38750000000000001</v>
      </c>
      <c r="M112" s="93">
        <f t="shared" si="7"/>
        <v>0.58333333333333326</v>
      </c>
      <c r="N112" s="93">
        <f t="shared" si="7"/>
        <v>0.35</v>
      </c>
      <c r="O112" s="93">
        <f t="shared" si="7"/>
        <v>0.5</v>
      </c>
      <c r="P112" s="93">
        <f t="shared" si="7"/>
        <v>0.65</v>
      </c>
      <c r="Q112" s="93">
        <f t="shared" si="7"/>
        <v>0.55714285714285716</v>
      </c>
      <c r="R112" s="93">
        <f t="shared" si="7"/>
        <v>0.68571428571428572</v>
      </c>
      <c r="S112" s="93">
        <f t="shared" si="7"/>
        <v>0.85</v>
      </c>
      <c r="T112" s="93">
        <f t="shared" si="7"/>
        <v>0.77142857142857146</v>
      </c>
      <c r="U112" s="93">
        <f t="shared" si="7"/>
        <v>1.46</v>
      </c>
      <c r="V112" s="93">
        <f t="shared" si="7"/>
        <v>1.95</v>
      </c>
      <c r="AD112" s="92" t="s">
        <v>243</v>
      </c>
      <c r="AE112" s="90">
        <v>6</v>
      </c>
      <c r="AF112" s="90">
        <v>6</v>
      </c>
      <c r="AG112" s="90">
        <v>6</v>
      </c>
      <c r="AH112" s="90">
        <v>6</v>
      </c>
      <c r="AI112" s="90">
        <v>6</v>
      </c>
      <c r="AJ112" s="90">
        <v>8</v>
      </c>
      <c r="AK112" s="90">
        <v>7</v>
      </c>
      <c r="AL112" s="90">
        <v>9</v>
      </c>
      <c r="AM112" s="90">
        <v>8</v>
      </c>
      <c r="AN112" s="90">
        <v>6</v>
      </c>
      <c r="AO112" s="90">
        <v>8</v>
      </c>
      <c r="AP112" s="90">
        <v>6</v>
      </c>
      <c r="AQ112" s="90">
        <v>6</v>
      </c>
      <c r="AR112" s="90">
        <v>7</v>
      </c>
      <c r="AS112" s="90">
        <v>7</v>
      </c>
      <c r="AT112" s="90">
        <v>6</v>
      </c>
      <c r="AU112" s="90">
        <v>7</v>
      </c>
      <c r="AV112" s="90">
        <v>5</v>
      </c>
      <c r="AW112" s="90">
        <v>4</v>
      </c>
    </row>
    <row r="113" spans="2:49" ht="15" thickBot="1" x14ac:dyDescent="0.4">
      <c r="B113" s="67" t="s">
        <v>193</v>
      </c>
      <c r="C113" s="68" t="s">
        <v>244</v>
      </c>
      <c r="D113" s="93">
        <f t="shared" si="8"/>
        <v>0.2</v>
      </c>
      <c r="E113" s="93">
        <f t="shared" si="7"/>
        <v>7.4999999999999997E-2</v>
      </c>
      <c r="F113" s="93">
        <f t="shared" si="7"/>
        <v>0.15</v>
      </c>
      <c r="G113" s="93">
        <f t="shared" si="7"/>
        <v>2.222222222222222E-2</v>
      </c>
      <c r="H113" s="93">
        <f t="shared" si="7"/>
        <v>0.21818181818181817</v>
      </c>
      <c r="I113" s="93">
        <f t="shared" si="7"/>
        <v>0.18181818181818182</v>
      </c>
      <c r="J113" s="93">
        <f t="shared" si="7"/>
        <v>0.18</v>
      </c>
      <c r="K113" s="93">
        <f t="shared" si="7"/>
        <v>0.21666666666666665</v>
      </c>
      <c r="L113" s="93">
        <f t="shared" si="7"/>
        <v>0.21538461538461537</v>
      </c>
      <c r="M113" s="93">
        <f t="shared" si="7"/>
        <v>0.18888888888888888</v>
      </c>
      <c r="N113" s="93">
        <f t="shared" si="7"/>
        <v>0.2</v>
      </c>
      <c r="O113" s="93">
        <f t="shared" si="7"/>
        <v>0.26250000000000001</v>
      </c>
      <c r="P113" s="93">
        <f t="shared" si="7"/>
        <v>0.24444444444444446</v>
      </c>
      <c r="Q113" s="93">
        <f t="shared" si="7"/>
        <v>0.23636363636363639</v>
      </c>
      <c r="R113" s="93">
        <f t="shared" si="7"/>
        <v>0.28888888888888886</v>
      </c>
      <c r="S113" s="93">
        <f t="shared" si="7"/>
        <v>0.3125</v>
      </c>
      <c r="T113" s="93">
        <f t="shared" si="7"/>
        <v>0.31111111111111112</v>
      </c>
      <c r="U113" s="93">
        <f t="shared" si="7"/>
        <v>0.58571428571428563</v>
      </c>
      <c r="V113" s="93">
        <f t="shared" si="7"/>
        <v>1.04</v>
      </c>
      <c r="AD113" s="92" t="s">
        <v>244</v>
      </c>
      <c r="AE113" s="90">
        <v>9</v>
      </c>
      <c r="AF113" s="90">
        <v>8</v>
      </c>
      <c r="AG113" s="90">
        <v>12</v>
      </c>
      <c r="AH113" s="90">
        <v>9</v>
      </c>
      <c r="AI113" s="90">
        <v>11</v>
      </c>
      <c r="AJ113" s="90">
        <v>11</v>
      </c>
      <c r="AK113" s="90">
        <v>10</v>
      </c>
      <c r="AL113" s="90">
        <v>12</v>
      </c>
      <c r="AM113" s="90">
        <v>13</v>
      </c>
      <c r="AN113" s="90">
        <v>9</v>
      </c>
      <c r="AO113" s="90">
        <v>12</v>
      </c>
      <c r="AP113" s="90">
        <v>8</v>
      </c>
      <c r="AQ113" s="90">
        <v>9</v>
      </c>
      <c r="AR113" s="90">
        <v>11</v>
      </c>
      <c r="AS113" s="90">
        <v>9</v>
      </c>
      <c r="AT113" s="90">
        <v>8</v>
      </c>
      <c r="AU113" s="90">
        <v>9</v>
      </c>
      <c r="AV113" s="90">
        <v>7</v>
      </c>
      <c r="AW113" s="90">
        <v>5</v>
      </c>
    </row>
    <row r="114" spans="2:49" ht="15" thickBot="1" x14ac:dyDescent="0.4">
      <c r="B114" s="67" t="s">
        <v>194</v>
      </c>
      <c r="C114" s="68" t="s">
        <v>245</v>
      </c>
      <c r="D114" s="93">
        <f t="shared" si="8"/>
        <v>0.16428571428571428</v>
      </c>
      <c r="E114" s="93">
        <f t="shared" si="7"/>
        <v>0.12142857142857141</v>
      </c>
      <c r="F114" s="93">
        <f t="shared" si="7"/>
        <v>9.4117647058823528E-2</v>
      </c>
      <c r="G114" s="93">
        <f t="shared" si="7"/>
        <v>0.12</v>
      </c>
      <c r="H114" s="93">
        <f t="shared" si="7"/>
        <v>7.647058823529411E-2</v>
      </c>
      <c r="I114" s="93">
        <f t="shared" si="7"/>
        <v>6.8421052631578952E-2</v>
      </c>
      <c r="J114" s="93">
        <f t="shared" si="7"/>
        <v>7.2222222222222215E-2</v>
      </c>
      <c r="K114" s="93">
        <f t="shared" si="7"/>
        <v>0.1</v>
      </c>
      <c r="L114" s="93">
        <f t="shared" si="7"/>
        <v>9.583333333333334E-2</v>
      </c>
      <c r="M114" s="93">
        <f t="shared" si="7"/>
        <v>0.17058823529411765</v>
      </c>
      <c r="N114" s="93">
        <f t="shared" si="7"/>
        <v>0.15454545454545454</v>
      </c>
      <c r="O114" s="93">
        <f t="shared" si="7"/>
        <v>0.1875</v>
      </c>
      <c r="P114" s="93">
        <f t="shared" si="7"/>
        <v>0.25</v>
      </c>
      <c r="Q114" s="93">
        <f t="shared" si="7"/>
        <v>0.21111111111111111</v>
      </c>
      <c r="R114" s="93">
        <f t="shared" si="7"/>
        <v>0.22777777777777777</v>
      </c>
      <c r="S114" s="93">
        <f t="shared" si="7"/>
        <v>0.2857142857142857</v>
      </c>
      <c r="T114" s="93">
        <f t="shared" si="7"/>
        <v>0.22352941176470589</v>
      </c>
      <c r="U114" s="93">
        <f t="shared" si="7"/>
        <v>0.35</v>
      </c>
      <c r="V114" s="93">
        <f t="shared" si="7"/>
        <v>0.58181818181818179</v>
      </c>
      <c r="AD114" s="92" t="s">
        <v>264</v>
      </c>
      <c r="AE114" s="90">
        <v>14</v>
      </c>
      <c r="AF114" s="90">
        <v>14</v>
      </c>
      <c r="AG114" s="90">
        <v>17</v>
      </c>
      <c r="AH114" s="90">
        <v>15</v>
      </c>
      <c r="AI114" s="90">
        <v>17</v>
      </c>
      <c r="AJ114" s="90">
        <v>19</v>
      </c>
      <c r="AK114" s="90">
        <v>18</v>
      </c>
      <c r="AL114" s="90">
        <v>22</v>
      </c>
      <c r="AM114" s="90">
        <v>24</v>
      </c>
      <c r="AN114" s="90">
        <v>17</v>
      </c>
      <c r="AO114" s="90">
        <v>22</v>
      </c>
      <c r="AP114" s="90">
        <v>16</v>
      </c>
      <c r="AQ114" s="90">
        <v>14</v>
      </c>
      <c r="AR114" s="90">
        <v>18</v>
      </c>
      <c r="AS114" s="90">
        <v>18</v>
      </c>
      <c r="AT114" s="90">
        <v>14</v>
      </c>
      <c r="AU114" s="90">
        <v>17</v>
      </c>
      <c r="AV114" s="90">
        <v>14</v>
      </c>
      <c r="AW114" s="90">
        <v>11</v>
      </c>
    </row>
    <row r="115" spans="2:49" ht="15" thickBot="1" x14ac:dyDescent="0.4">
      <c r="B115" s="67" t="s">
        <v>195</v>
      </c>
      <c r="C115" s="68" t="s">
        <v>246</v>
      </c>
      <c r="D115" s="93">
        <f t="shared" si="8"/>
        <v>0.35</v>
      </c>
      <c r="E115" s="93">
        <f t="shared" si="7"/>
        <v>0.1</v>
      </c>
      <c r="F115" s="93">
        <f t="shared" si="7"/>
        <v>0</v>
      </c>
      <c r="G115" s="93">
        <f t="shared" si="7"/>
        <v>0</v>
      </c>
      <c r="H115" s="93">
        <f t="shared" si="7"/>
        <v>0</v>
      </c>
      <c r="I115" s="93">
        <f t="shared" si="7"/>
        <v>0</v>
      </c>
      <c r="J115" s="93">
        <f t="shared" si="7"/>
        <v>0</v>
      </c>
      <c r="K115" s="93">
        <f t="shared" si="7"/>
        <v>0</v>
      </c>
      <c r="L115" s="93">
        <f t="shared" si="7"/>
        <v>0</v>
      </c>
      <c r="M115" s="93">
        <f t="shared" si="7"/>
        <v>0.35</v>
      </c>
      <c r="N115" s="93">
        <f t="shared" si="7"/>
        <v>0</v>
      </c>
      <c r="O115" s="93">
        <f t="shared" si="7"/>
        <v>0</v>
      </c>
      <c r="P115" s="93">
        <f t="shared" si="7"/>
        <v>0.95</v>
      </c>
      <c r="Q115" s="93">
        <f t="shared" si="7"/>
        <v>0.23333333333333334</v>
      </c>
      <c r="R115" s="93">
        <f t="shared" si="7"/>
        <v>0.15</v>
      </c>
      <c r="S115" s="93">
        <f t="shared" si="7"/>
        <v>1.5</v>
      </c>
      <c r="T115" s="93">
        <f t="shared" si="7"/>
        <v>0.85</v>
      </c>
      <c r="U115" s="93">
        <f t="shared" si="7"/>
        <v>2.35</v>
      </c>
      <c r="V115" s="93">
        <f t="shared" si="7"/>
        <v>5.9</v>
      </c>
      <c r="AD115" s="92" t="s">
        <v>265</v>
      </c>
      <c r="AE115" s="90">
        <v>2</v>
      </c>
      <c r="AF115" s="90">
        <v>2</v>
      </c>
      <c r="AG115" s="90">
        <v>2</v>
      </c>
      <c r="AH115" s="90">
        <v>2</v>
      </c>
      <c r="AI115" s="90">
        <v>2</v>
      </c>
      <c r="AJ115" s="90">
        <v>2</v>
      </c>
      <c r="AK115" s="90">
        <v>2</v>
      </c>
      <c r="AL115" s="90">
        <v>3</v>
      </c>
      <c r="AM115" s="90">
        <v>4</v>
      </c>
      <c r="AN115" s="90">
        <v>2</v>
      </c>
      <c r="AO115" s="90">
        <v>3</v>
      </c>
      <c r="AP115" s="90">
        <v>2</v>
      </c>
      <c r="AQ115" s="90">
        <v>2</v>
      </c>
      <c r="AR115" s="90">
        <v>3</v>
      </c>
      <c r="AS115" s="90">
        <v>2</v>
      </c>
      <c r="AT115" s="90">
        <v>2</v>
      </c>
      <c r="AU115" s="90">
        <v>2</v>
      </c>
      <c r="AV115" s="90">
        <v>2</v>
      </c>
      <c r="AW115" s="90">
        <v>1</v>
      </c>
    </row>
    <row r="116" spans="2:49" ht="15" thickBot="1" x14ac:dyDescent="0.4">
      <c r="B116" s="67" t="s">
        <v>196</v>
      </c>
      <c r="C116" s="68" t="s">
        <v>247</v>
      </c>
      <c r="D116" s="93">
        <f t="shared" si="8"/>
        <v>0</v>
      </c>
      <c r="E116" s="93">
        <f t="shared" si="7"/>
        <v>0</v>
      </c>
      <c r="F116" s="93">
        <f t="shared" si="7"/>
        <v>0</v>
      </c>
      <c r="G116" s="93">
        <f t="shared" si="7"/>
        <v>0</v>
      </c>
      <c r="H116" s="93">
        <f t="shared" si="7"/>
        <v>0</v>
      </c>
      <c r="I116" s="93">
        <f t="shared" si="7"/>
        <v>0</v>
      </c>
      <c r="J116" s="93">
        <f t="shared" si="7"/>
        <v>0</v>
      </c>
      <c r="K116" s="93">
        <f t="shared" si="7"/>
        <v>0</v>
      </c>
      <c r="L116" s="93">
        <f t="shared" si="7"/>
        <v>0</v>
      </c>
      <c r="M116" s="93">
        <f t="shared" si="7"/>
        <v>0</v>
      </c>
      <c r="N116" s="93">
        <f t="shared" si="7"/>
        <v>0</v>
      </c>
      <c r="O116" s="93">
        <f t="shared" si="7"/>
        <v>0</v>
      </c>
      <c r="P116" s="93">
        <f t="shared" si="7"/>
        <v>0</v>
      </c>
      <c r="Q116" s="93">
        <f t="shared" si="7"/>
        <v>0</v>
      </c>
      <c r="R116" s="93">
        <f t="shared" si="7"/>
        <v>0</v>
      </c>
      <c r="S116" s="93">
        <f t="shared" si="7"/>
        <v>0</v>
      </c>
      <c r="T116" s="93">
        <f t="shared" si="7"/>
        <v>0</v>
      </c>
      <c r="U116" s="93">
        <f t="shared" si="7"/>
        <v>0</v>
      </c>
      <c r="V116" s="93">
        <f t="shared" si="7"/>
        <v>0.13333333333333333</v>
      </c>
      <c r="AD116" s="92" t="s">
        <v>266</v>
      </c>
      <c r="AE116" s="90">
        <v>8</v>
      </c>
      <c r="AF116" s="90">
        <v>8</v>
      </c>
      <c r="AG116" s="90">
        <v>12</v>
      </c>
      <c r="AH116" s="90">
        <v>9</v>
      </c>
      <c r="AI116" s="90">
        <v>11</v>
      </c>
      <c r="AJ116" s="90">
        <v>12</v>
      </c>
      <c r="AK116" s="90">
        <v>12</v>
      </c>
      <c r="AL116" s="90">
        <v>17</v>
      </c>
      <c r="AM116" s="90">
        <v>17</v>
      </c>
      <c r="AN116" s="90">
        <v>11</v>
      </c>
      <c r="AO116" s="90">
        <v>13</v>
      </c>
      <c r="AP116" s="90">
        <v>9</v>
      </c>
      <c r="AQ116" s="90">
        <v>10</v>
      </c>
      <c r="AR116" s="90">
        <v>11</v>
      </c>
      <c r="AS116" s="90">
        <v>10</v>
      </c>
      <c r="AT116" s="90">
        <v>9</v>
      </c>
      <c r="AU116" s="90">
        <v>10</v>
      </c>
      <c r="AV116" s="90">
        <v>9</v>
      </c>
      <c r="AW116" s="90">
        <v>6</v>
      </c>
    </row>
    <row r="117" spans="2:49" ht="15" thickBot="1" x14ac:dyDescent="0.4">
      <c r="B117" s="67" t="s">
        <v>197</v>
      </c>
      <c r="C117" s="68" t="s">
        <v>248</v>
      </c>
      <c r="D117" s="93">
        <f t="shared" si="8"/>
        <v>0.22000000000000003</v>
      </c>
      <c r="E117" s="93">
        <f t="shared" si="7"/>
        <v>0.2</v>
      </c>
      <c r="F117" s="93">
        <f t="shared" si="7"/>
        <v>0.22307692307692309</v>
      </c>
      <c r="G117" s="93">
        <f t="shared" si="7"/>
        <v>0.22500000000000001</v>
      </c>
      <c r="H117" s="93">
        <f t="shared" si="7"/>
        <v>0.2076923076923077</v>
      </c>
      <c r="I117" s="93">
        <f t="shared" si="7"/>
        <v>0.16250000000000001</v>
      </c>
      <c r="J117" s="93">
        <f t="shared" si="7"/>
        <v>0.11333333333333333</v>
      </c>
      <c r="K117" s="93">
        <f t="shared" si="7"/>
        <v>0.14761904761904762</v>
      </c>
      <c r="L117" s="93">
        <f t="shared" si="7"/>
        <v>0.16818181818181818</v>
      </c>
      <c r="M117" s="93">
        <f t="shared" si="7"/>
        <v>0.19333333333333333</v>
      </c>
      <c r="N117" s="93">
        <f t="shared" si="7"/>
        <v>0.21578947368421053</v>
      </c>
      <c r="O117" s="93">
        <f t="shared" si="7"/>
        <v>0.20666666666666669</v>
      </c>
      <c r="P117" s="93">
        <f t="shared" si="7"/>
        <v>0.22857142857142856</v>
      </c>
      <c r="Q117" s="93">
        <f t="shared" si="7"/>
        <v>0.20588235294117646</v>
      </c>
      <c r="R117" s="93">
        <f t="shared" si="7"/>
        <v>0.19375000000000001</v>
      </c>
      <c r="S117" s="93">
        <f t="shared" si="7"/>
        <v>0.22307692307692309</v>
      </c>
      <c r="T117" s="93">
        <f t="shared" si="7"/>
        <v>0.19375000000000001</v>
      </c>
      <c r="U117" s="93">
        <f t="shared" si="7"/>
        <v>0.36666666666666664</v>
      </c>
      <c r="V117" s="93">
        <f t="shared" si="7"/>
        <v>0.52</v>
      </c>
      <c r="AD117" s="92" t="s">
        <v>267</v>
      </c>
      <c r="AE117" s="90">
        <v>10</v>
      </c>
      <c r="AF117" s="90">
        <v>11</v>
      </c>
      <c r="AG117" s="90">
        <v>13</v>
      </c>
      <c r="AH117" s="90">
        <v>12</v>
      </c>
      <c r="AI117" s="90">
        <v>13</v>
      </c>
      <c r="AJ117" s="90">
        <v>16</v>
      </c>
      <c r="AK117" s="90">
        <v>15</v>
      </c>
      <c r="AL117" s="90">
        <v>21</v>
      </c>
      <c r="AM117" s="90">
        <v>22</v>
      </c>
      <c r="AN117" s="90">
        <v>15</v>
      </c>
      <c r="AO117" s="90">
        <v>19</v>
      </c>
      <c r="AP117" s="90">
        <v>15</v>
      </c>
      <c r="AQ117" s="90">
        <v>14</v>
      </c>
      <c r="AR117" s="90">
        <v>17</v>
      </c>
      <c r="AS117" s="90">
        <v>16</v>
      </c>
      <c r="AT117" s="90">
        <v>13</v>
      </c>
      <c r="AU117" s="90">
        <v>16</v>
      </c>
      <c r="AV117" s="90">
        <v>12</v>
      </c>
      <c r="AW117" s="90">
        <v>10</v>
      </c>
    </row>
    <row r="118" spans="2:49" ht="15" thickBot="1" x14ac:dyDescent="0.4">
      <c r="B118" s="70" t="s">
        <v>249</v>
      </c>
      <c r="C118" s="71" t="s">
        <v>182</v>
      </c>
      <c r="D118" s="93">
        <f t="shared" si="8"/>
        <v>0</v>
      </c>
      <c r="E118" s="93">
        <f t="shared" si="7"/>
        <v>0</v>
      </c>
      <c r="F118" s="93">
        <f t="shared" si="7"/>
        <v>0</v>
      </c>
      <c r="G118" s="93">
        <f t="shared" si="7"/>
        <v>0</v>
      </c>
      <c r="H118" s="93">
        <f t="shared" si="7"/>
        <v>0</v>
      </c>
      <c r="I118" s="93">
        <f t="shared" si="7"/>
        <v>0</v>
      </c>
      <c r="J118" s="93">
        <f t="shared" si="7"/>
        <v>0</v>
      </c>
      <c r="K118" s="93">
        <f t="shared" si="7"/>
        <v>0</v>
      </c>
      <c r="L118" s="93">
        <f t="shared" si="7"/>
        <v>0</v>
      </c>
      <c r="M118" s="93">
        <f t="shared" si="7"/>
        <v>0</v>
      </c>
      <c r="N118" s="93">
        <f t="shared" si="7"/>
        <v>0</v>
      </c>
      <c r="O118" s="93">
        <f t="shared" si="7"/>
        <v>0</v>
      </c>
      <c r="P118" s="93">
        <f t="shared" si="7"/>
        <v>0.12068965517241378</v>
      </c>
      <c r="Q118" s="93">
        <f t="shared" si="7"/>
        <v>4.1463414634146337E-2</v>
      </c>
      <c r="R118" s="93">
        <f t="shared" si="7"/>
        <v>0</v>
      </c>
      <c r="S118" s="93">
        <f t="shared" si="7"/>
        <v>0.19583333333333333</v>
      </c>
      <c r="T118" s="93">
        <f t="shared" si="7"/>
        <v>0.121875</v>
      </c>
      <c r="U118" s="93">
        <f t="shared" si="7"/>
        <v>0.21304347826086958</v>
      </c>
      <c r="V118" s="93">
        <f t="shared" si="7"/>
        <v>0.33750000000000002</v>
      </c>
      <c r="AD118" s="92" t="s">
        <v>182</v>
      </c>
      <c r="AE118" s="90">
        <v>38</v>
      </c>
      <c r="AF118" s="90">
        <v>37</v>
      </c>
      <c r="AG118" s="90">
        <v>55</v>
      </c>
      <c r="AH118" s="90">
        <v>45</v>
      </c>
      <c r="AI118" s="90">
        <v>53</v>
      </c>
      <c r="AJ118" s="90">
        <v>53</v>
      </c>
      <c r="AK118" s="90">
        <v>49</v>
      </c>
      <c r="AL118" s="90">
        <v>58</v>
      </c>
      <c r="AM118" s="90">
        <v>66</v>
      </c>
      <c r="AN118" s="90">
        <v>36</v>
      </c>
      <c r="AO118" s="90">
        <v>56</v>
      </c>
      <c r="AP118" s="90">
        <v>38</v>
      </c>
      <c r="AQ118" s="90">
        <v>29</v>
      </c>
      <c r="AR118" s="90">
        <v>41</v>
      </c>
      <c r="AS118" s="90">
        <v>36</v>
      </c>
      <c r="AT118" s="90">
        <v>24</v>
      </c>
      <c r="AU118" s="90">
        <v>32</v>
      </c>
      <c r="AV118" s="90">
        <v>23</v>
      </c>
      <c r="AW118" s="90">
        <v>16</v>
      </c>
    </row>
    <row r="121" spans="2:49" ht="15.5" x14ac:dyDescent="0.35">
      <c r="C121" s="103" t="s">
        <v>282</v>
      </c>
    </row>
    <row r="123" spans="2:49" ht="15.5" x14ac:dyDescent="0.35">
      <c r="B123" s="102" t="s">
        <v>277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</row>
    <row r="124" spans="2:49" ht="32" thickBot="1" x14ac:dyDescent="0.4">
      <c r="B124" s="94" t="s">
        <v>188</v>
      </c>
      <c r="C124" s="90"/>
      <c r="D124" s="95" t="s">
        <v>7</v>
      </c>
      <c r="E124" s="96" t="s">
        <v>8</v>
      </c>
      <c r="F124" s="95" t="s">
        <v>9</v>
      </c>
      <c r="G124" s="96" t="s">
        <v>10</v>
      </c>
      <c r="H124" s="96" t="s">
        <v>11</v>
      </c>
      <c r="I124" s="96" t="s">
        <v>12</v>
      </c>
      <c r="J124" s="95" t="s">
        <v>13</v>
      </c>
      <c r="K124" s="95" t="s">
        <v>14</v>
      </c>
      <c r="L124" s="96" t="s">
        <v>15</v>
      </c>
      <c r="M124" s="95" t="s">
        <v>16</v>
      </c>
      <c r="N124" s="96" t="s">
        <v>17</v>
      </c>
      <c r="O124" s="95" t="s">
        <v>18</v>
      </c>
      <c r="P124" s="96" t="s">
        <v>268</v>
      </c>
      <c r="Q124" s="96" t="s">
        <v>269</v>
      </c>
      <c r="R124" s="96" t="s">
        <v>270</v>
      </c>
      <c r="S124" s="96" t="s">
        <v>22</v>
      </c>
      <c r="T124" s="95" t="s">
        <v>23</v>
      </c>
      <c r="U124" s="95">
        <v>7</v>
      </c>
      <c r="V124" s="96">
        <v>8</v>
      </c>
    </row>
    <row r="125" spans="2:49" ht="20.5" thickBot="1" x14ac:dyDescent="0.4">
      <c r="B125" s="97" t="s">
        <v>271</v>
      </c>
      <c r="C125" s="68" t="s">
        <v>242</v>
      </c>
      <c r="D125" s="98">
        <v>41</v>
      </c>
      <c r="E125" s="98">
        <v>28</v>
      </c>
      <c r="F125" s="98">
        <v>18</v>
      </c>
      <c r="G125" s="98">
        <v>19</v>
      </c>
      <c r="H125" s="98">
        <v>6</v>
      </c>
      <c r="I125" s="98">
        <v>16</v>
      </c>
      <c r="J125" s="98">
        <v>12</v>
      </c>
      <c r="K125" s="98">
        <v>6</v>
      </c>
      <c r="L125" s="98">
        <v>24</v>
      </c>
      <c r="M125" s="98">
        <v>16</v>
      </c>
      <c r="N125" s="98">
        <v>26</v>
      </c>
      <c r="O125" s="98">
        <v>27</v>
      </c>
      <c r="P125" s="98">
        <v>21</v>
      </c>
      <c r="Q125" s="98">
        <v>19</v>
      </c>
      <c r="R125" s="98">
        <v>23</v>
      </c>
      <c r="S125" s="98">
        <v>10</v>
      </c>
      <c r="T125" s="98">
        <v>12</v>
      </c>
      <c r="U125" s="98">
        <v>15</v>
      </c>
      <c r="V125" s="98">
        <v>20</v>
      </c>
    </row>
    <row r="126" spans="2:49" ht="15" thickBot="1" x14ac:dyDescent="0.4">
      <c r="B126" s="99" t="s">
        <v>191</v>
      </c>
      <c r="C126" s="68" t="s">
        <v>243</v>
      </c>
      <c r="D126" s="98">
        <v>2</v>
      </c>
      <c r="E126" s="98">
        <v>3</v>
      </c>
      <c r="F126" s="98">
        <v>2</v>
      </c>
      <c r="G126" s="98">
        <v>2</v>
      </c>
      <c r="H126" s="98">
        <v>0</v>
      </c>
      <c r="I126" s="98">
        <v>9</v>
      </c>
      <c r="J126" s="98">
        <v>0</v>
      </c>
      <c r="K126" s="98">
        <v>-4</v>
      </c>
      <c r="L126" s="98">
        <v>1</v>
      </c>
      <c r="M126" s="98">
        <v>3</v>
      </c>
      <c r="N126" s="98">
        <v>6</v>
      </c>
      <c r="O126" s="98">
        <v>4</v>
      </c>
      <c r="P126" s="98">
        <v>4</v>
      </c>
      <c r="Q126" s="98">
        <v>4</v>
      </c>
      <c r="R126" s="98">
        <v>3</v>
      </c>
      <c r="S126" s="98">
        <v>4</v>
      </c>
      <c r="T126" s="98">
        <v>1</v>
      </c>
      <c r="U126" s="98">
        <v>3</v>
      </c>
      <c r="V126" s="98">
        <v>3</v>
      </c>
    </row>
    <row r="127" spans="2:49" ht="15" thickBot="1" x14ac:dyDescent="0.4">
      <c r="B127" s="97" t="s">
        <v>193</v>
      </c>
      <c r="C127" s="68" t="s">
        <v>244</v>
      </c>
      <c r="D127" s="98">
        <v>7</v>
      </c>
      <c r="E127" s="98">
        <v>9</v>
      </c>
      <c r="F127" s="98">
        <v>4</v>
      </c>
      <c r="G127" s="98">
        <v>8</v>
      </c>
      <c r="H127" s="98">
        <v>6</v>
      </c>
      <c r="I127" s="98">
        <v>7</v>
      </c>
      <c r="J127" s="98">
        <v>9</v>
      </c>
      <c r="K127" s="98">
        <v>6</v>
      </c>
      <c r="L127" s="98">
        <v>5</v>
      </c>
      <c r="M127" s="98">
        <v>11</v>
      </c>
      <c r="N127" s="98">
        <v>6</v>
      </c>
      <c r="O127" s="98">
        <v>15</v>
      </c>
      <c r="P127" s="98">
        <v>10</v>
      </c>
      <c r="Q127" s="98">
        <v>7</v>
      </c>
      <c r="R127" s="98">
        <v>13</v>
      </c>
      <c r="S127" s="98">
        <v>10</v>
      </c>
      <c r="T127" s="98">
        <v>10</v>
      </c>
      <c r="U127" s="98">
        <v>11</v>
      </c>
      <c r="V127" s="98">
        <v>14</v>
      </c>
    </row>
    <row r="128" spans="2:49" ht="15" thickBot="1" x14ac:dyDescent="0.4">
      <c r="B128" s="97" t="s">
        <v>194</v>
      </c>
      <c r="C128" s="68" t="s">
        <v>245</v>
      </c>
      <c r="D128" s="98">
        <v>-23</v>
      </c>
      <c r="E128" s="98">
        <v>-13</v>
      </c>
      <c r="F128" s="98">
        <v>-18</v>
      </c>
      <c r="G128" s="98">
        <v>-15</v>
      </c>
      <c r="H128" s="98">
        <v>-19</v>
      </c>
      <c r="I128" s="98">
        <v>-29</v>
      </c>
      <c r="J128" s="98">
        <v>-21</v>
      </c>
      <c r="K128" s="98">
        <v>-25</v>
      </c>
      <c r="L128" s="98">
        <v>-33</v>
      </c>
      <c r="M128" s="98">
        <v>-15</v>
      </c>
      <c r="N128" s="98">
        <v>-29</v>
      </c>
      <c r="O128" s="98">
        <v>-14</v>
      </c>
      <c r="P128" s="98">
        <v>-12</v>
      </c>
      <c r="Q128" s="98">
        <v>-19</v>
      </c>
      <c r="R128" s="98">
        <v>-16</v>
      </c>
      <c r="S128" s="98">
        <v>-14</v>
      </c>
      <c r="T128" s="98">
        <v>-18</v>
      </c>
      <c r="U128" s="98">
        <v>-12</v>
      </c>
      <c r="V128" s="98">
        <v>-14</v>
      </c>
    </row>
    <row r="129" spans="2:22" ht="15" thickBot="1" x14ac:dyDescent="0.4">
      <c r="B129" s="97" t="s">
        <v>195</v>
      </c>
      <c r="C129" s="68" t="s">
        <v>246</v>
      </c>
      <c r="D129" s="98">
        <v>41</v>
      </c>
      <c r="E129" s="98">
        <v>35</v>
      </c>
      <c r="F129" s="98">
        <v>48</v>
      </c>
      <c r="G129" s="98">
        <v>38</v>
      </c>
      <c r="H129" s="98">
        <v>42</v>
      </c>
      <c r="I129" s="98">
        <v>38</v>
      </c>
      <c r="J129" s="98">
        <v>39</v>
      </c>
      <c r="K129" s="98">
        <v>33</v>
      </c>
      <c r="L129" s="98">
        <v>34</v>
      </c>
      <c r="M129" s="98">
        <v>32</v>
      </c>
      <c r="N129" s="98">
        <v>28</v>
      </c>
      <c r="O129" s="98">
        <v>29</v>
      </c>
      <c r="P129" s="98">
        <v>31</v>
      </c>
      <c r="Q129" s="98">
        <v>25</v>
      </c>
      <c r="R129" s="98">
        <v>24</v>
      </c>
      <c r="S129" s="98">
        <v>27</v>
      </c>
      <c r="T129" s="98">
        <v>26</v>
      </c>
      <c r="U129" s="98">
        <v>24</v>
      </c>
      <c r="V129" s="98">
        <v>12</v>
      </c>
    </row>
    <row r="130" spans="2:22" ht="15" thickBot="1" x14ac:dyDescent="0.4">
      <c r="B130" s="97" t="s">
        <v>196</v>
      </c>
      <c r="C130" s="68" t="s">
        <v>247</v>
      </c>
      <c r="D130" s="98">
        <v>-13</v>
      </c>
      <c r="E130" s="98">
        <v>-13</v>
      </c>
      <c r="F130" s="98">
        <v>-4</v>
      </c>
      <c r="G130" s="98">
        <v>0</v>
      </c>
      <c r="H130" s="98">
        <v>-3</v>
      </c>
      <c r="I130" s="98">
        <v>-14</v>
      </c>
      <c r="J130" s="98">
        <v>-5</v>
      </c>
      <c r="K130" s="98">
        <v>-9</v>
      </c>
      <c r="L130" s="98">
        <v>-16</v>
      </c>
      <c r="M130" s="98">
        <v>5</v>
      </c>
      <c r="N130" s="98">
        <v>-7</v>
      </c>
      <c r="O130" s="98">
        <v>10</v>
      </c>
      <c r="P130" s="98">
        <v>1</v>
      </c>
      <c r="Q130" s="98">
        <v>1</v>
      </c>
      <c r="R130" s="98">
        <v>11</v>
      </c>
      <c r="S130" s="98">
        <v>0</v>
      </c>
      <c r="T130" s="98">
        <v>1</v>
      </c>
      <c r="U130" s="98">
        <v>4</v>
      </c>
      <c r="V130" s="98">
        <v>-6</v>
      </c>
    </row>
    <row r="131" spans="2:22" ht="15" thickBot="1" x14ac:dyDescent="0.4">
      <c r="B131" s="97" t="s">
        <v>197</v>
      </c>
      <c r="C131" s="68" t="s">
        <v>248</v>
      </c>
      <c r="D131" s="98">
        <v>3</v>
      </c>
      <c r="E131" s="98">
        <v>5</v>
      </c>
      <c r="F131" s="98">
        <v>12</v>
      </c>
      <c r="G131" s="98">
        <v>4</v>
      </c>
      <c r="H131" s="98">
        <v>5</v>
      </c>
      <c r="I131" s="98">
        <v>5</v>
      </c>
      <c r="J131" s="98">
        <v>3</v>
      </c>
      <c r="K131" s="98">
        <v>-9</v>
      </c>
      <c r="L131" s="98">
        <v>-16</v>
      </c>
      <c r="M131" s="98">
        <v>0</v>
      </c>
      <c r="N131" s="98">
        <v>0</v>
      </c>
      <c r="O131" s="98">
        <v>2</v>
      </c>
      <c r="P131" s="98">
        <v>-1</v>
      </c>
      <c r="Q131" s="98">
        <v>4</v>
      </c>
      <c r="R131" s="98">
        <v>-12</v>
      </c>
      <c r="S131" s="98">
        <v>-1</v>
      </c>
      <c r="T131" s="98">
        <v>2</v>
      </c>
      <c r="U131" s="98">
        <v>-1</v>
      </c>
      <c r="V131" s="98">
        <v>-5</v>
      </c>
    </row>
    <row r="132" spans="2:22" ht="15" thickBot="1" x14ac:dyDescent="0.4">
      <c r="B132" s="97" t="s">
        <v>199</v>
      </c>
      <c r="C132" s="71" t="s">
        <v>182</v>
      </c>
      <c r="D132" s="98">
        <v>-55</v>
      </c>
      <c r="E132" s="98">
        <v>-15</v>
      </c>
      <c r="F132" s="98">
        <v>-18</v>
      </c>
      <c r="G132" s="98">
        <v>-22</v>
      </c>
      <c r="H132" s="98">
        <v>-26</v>
      </c>
      <c r="I132" s="98">
        <v>-16</v>
      </c>
      <c r="J132" s="98">
        <v>-21</v>
      </c>
      <c r="K132" s="98">
        <v>-27</v>
      </c>
      <c r="L132" s="98">
        <v>-28</v>
      </c>
      <c r="M132" s="98">
        <v>-33</v>
      </c>
      <c r="N132" s="98">
        <v>-42</v>
      </c>
      <c r="O132" s="98">
        <v>-37</v>
      </c>
      <c r="P132" s="98">
        <v>-39</v>
      </c>
      <c r="Q132" s="98">
        <v>-51</v>
      </c>
      <c r="R132" s="98">
        <v>-53</v>
      </c>
      <c r="S132" s="98">
        <v>-32</v>
      </c>
      <c r="T132" s="98">
        <v>-54</v>
      </c>
      <c r="U132" s="98">
        <v>-34</v>
      </c>
      <c r="V132" s="98">
        <v>-27</v>
      </c>
    </row>
    <row r="133" spans="2:22" ht="15" thickBot="1" x14ac:dyDescent="0.4">
      <c r="B133" s="97" t="s">
        <v>200</v>
      </c>
      <c r="C133" s="90"/>
      <c r="D133" s="98">
        <v>9</v>
      </c>
      <c r="E133" s="98">
        <v>7</v>
      </c>
      <c r="F133" s="98">
        <v>2</v>
      </c>
      <c r="G133" s="98">
        <v>4</v>
      </c>
      <c r="H133" s="98">
        <v>-1</v>
      </c>
      <c r="I133" s="98">
        <v>-2</v>
      </c>
      <c r="J133" s="98">
        <v>-2</v>
      </c>
      <c r="K133" s="98">
        <v>-7</v>
      </c>
      <c r="L133" s="98">
        <v>-11</v>
      </c>
      <c r="M133" s="98">
        <v>3</v>
      </c>
      <c r="N133" s="98">
        <v>-4</v>
      </c>
      <c r="O133" s="98">
        <v>4</v>
      </c>
      <c r="P133" s="98">
        <v>3</v>
      </c>
      <c r="Q133" s="98">
        <v>-1</v>
      </c>
      <c r="R133" s="98">
        <v>-2</v>
      </c>
      <c r="S133" s="98">
        <v>1</v>
      </c>
      <c r="T133" s="98">
        <v>-1</v>
      </c>
      <c r="U133" s="98">
        <v>3</v>
      </c>
      <c r="V133" s="98">
        <v>-1</v>
      </c>
    </row>
    <row r="136" spans="2:22" x14ac:dyDescent="0.35">
      <c r="C136" s="78" t="s">
        <v>272</v>
      </c>
    </row>
    <row r="137" spans="2:22" x14ac:dyDescent="0.35">
      <c r="C137" t="s">
        <v>273</v>
      </c>
      <c r="D137" s="100">
        <f>+D101</f>
        <v>9</v>
      </c>
      <c r="E137" s="100">
        <f t="shared" ref="E137:V137" si="9">+E101</f>
        <v>5</v>
      </c>
      <c r="F137" s="100">
        <f t="shared" si="9"/>
        <v>5</v>
      </c>
      <c r="G137" s="100">
        <f t="shared" si="9"/>
        <v>5</v>
      </c>
      <c r="H137" s="100">
        <f t="shared" si="9"/>
        <v>5</v>
      </c>
      <c r="I137" s="100">
        <f t="shared" si="9"/>
        <v>5</v>
      </c>
      <c r="J137" s="100">
        <f t="shared" si="9"/>
        <v>5</v>
      </c>
      <c r="K137" s="100">
        <f t="shared" si="9"/>
        <v>5</v>
      </c>
      <c r="L137" s="100">
        <f t="shared" si="9"/>
        <v>5</v>
      </c>
      <c r="M137" s="100">
        <f t="shared" si="9"/>
        <v>9</v>
      </c>
      <c r="N137" s="100">
        <f t="shared" si="9"/>
        <v>5</v>
      </c>
      <c r="O137" s="100">
        <f t="shared" si="9"/>
        <v>5</v>
      </c>
      <c r="P137" s="100">
        <f t="shared" si="9"/>
        <v>21</v>
      </c>
      <c r="Q137" s="100">
        <f t="shared" si="9"/>
        <v>9</v>
      </c>
      <c r="R137" s="100">
        <f t="shared" si="9"/>
        <v>5</v>
      </c>
      <c r="S137" s="100">
        <f t="shared" si="9"/>
        <v>32</v>
      </c>
      <c r="T137" s="100">
        <f t="shared" si="9"/>
        <v>19</v>
      </c>
      <c r="U137" s="100">
        <f t="shared" si="9"/>
        <v>49</v>
      </c>
      <c r="V137" s="100">
        <f t="shared" si="9"/>
        <v>61</v>
      </c>
    </row>
    <row r="138" spans="2:22" x14ac:dyDescent="0.35">
      <c r="C138" t="s">
        <v>276</v>
      </c>
      <c r="D138">
        <f>+D129</f>
        <v>41</v>
      </c>
      <c r="E138">
        <f t="shared" ref="E138:V138" si="10">+E129</f>
        <v>35</v>
      </c>
      <c r="F138">
        <f t="shared" si="10"/>
        <v>48</v>
      </c>
      <c r="G138">
        <f t="shared" si="10"/>
        <v>38</v>
      </c>
      <c r="H138">
        <f t="shared" si="10"/>
        <v>42</v>
      </c>
      <c r="I138">
        <f t="shared" si="10"/>
        <v>38</v>
      </c>
      <c r="J138">
        <f t="shared" si="10"/>
        <v>39</v>
      </c>
      <c r="K138">
        <f t="shared" si="10"/>
        <v>33</v>
      </c>
      <c r="L138">
        <f t="shared" si="10"/>
        <v>34</v>
      </c>
      <c r="M138">
        <f t="shared" si="10"/>
        <v>32</v>
      </c>
      <c r="N138">
        <f t="shared" si="10"/>
        <v>28</v>
      </c>
      <c r="O138">
        <f t="shared" si="10"/>
        <v>29</v>
      </c>
      <c r="P138">
        <f t="shared" si="10"/>
        <v>31</v>
      </c>
      <c r="Q138">
        <f t="shared" si="10"/>
        <v>25</v>
      </c>
      <c r="R138">
        <f t="shared" si="10"/>
        <v>24</v>
      </c>
      <c r="S138">
        <f t="shared" si="10"/>
        <v>27</v>
      </c>
      <c r="T138">
        <f t="shared" si="10"/>
        <v>26</v>
      </c>
      <c r="U138">
        <f t="shared" si="10"/>
        <v>24</v>
      </c>
      <c r="V138">
        <f t="shared" si="10"/>
        <v>12</v>
      </c>
    </row>
    <row r="139" spans="2:22" x14ac:dyDescent="0.35">
      <c r="B139">
        <v>0.15</v>
      </c>
      <c r="C139" t="s">
        <v>280</v>
      </c>
      <c r="D139" s="100">
        <f>MIN(D$137,MAX(D$138*$B139,0))</f>
        <v>6.1499999999999995</v>
      </c>
      <c r="E139" s="100">
        <f t="shared" ref="E139:V143" si="11">MIN(E$137,MAX(E$138*$B139,0))</f>
        <v>5</v>
      </c>
      <c r="F139" s="100">
        <f t="shared" si="11"/>
        <v>5</v>
      </c>
      <c r="G139" s="100">
        <f t="shared" si="11"/>
        <v>5</v>
      </c>
      <c r="H139" s="100">
        <f t="shared" si="11"/>
        <v>5</v>
      </c>
      <c r="I139" s="100">
        <f t="shared" si="11"/>
        <v>5</v>
      </c>
      <c r="J139" s="100">
        <f t="shared" si="11"/>
        <v>5</v>
      </c>
      <c r="K139" s="100">
        <f t="shared" si="11"/>
        <v>4.95</v>
      </c>
      <c r="L139" s="100">
        <f t="shared" si="11"/>
        <v>5</v>
      </c>
      <c r="M139" s="100">
        <f t="shared" si="11"/>
        <v>4.8</v>
      </c>
      <c r="N139" s="100">
        <f t="shared" si="11"/>
        <v>4.2</v>
      </c>
      <c r="O139" s="100">
        <f t="shared" si="11"/>
        <v>4.3499999999999996</v>
      </c>
      <c r="P139" s="100">
        <f t="shared" si="11"/>
        <v>4.6499999999999995</v>
      </c>
      <c r="Q139" s="100">
        <f t="shared" si="11"/>
        <v>3.75</v>
      </c>
      <c r="R139" s="100">
        <f t="shared" si="11"/>
        <v>3.5999999999999996</v>
      </c>
      <c r="S139" s="100">
        <f t="shared" si="11"/>
        <v>4.05</v>
      </c>
      <c r="T139" s="100">
        <f t="shared" si="11"/>
        <v>3.9</v>
      </c>
      <c r="U139" s="100">
        <f t="shared" si="11"/>
        <v>3.5999999999999996</v>
      </c>
      <c r="V139" s="100">
        <f t="shared" si="11"/>
        <v>1.7999999999999998</v>
      </c>
    </row>
    <row r="140" spans="2:22" x14ac:dyDescent="0.35">
      <c r="B140">
        <v>0.3</v>
      </c>
      <c r="D140" s="100">
        <f t="shared" ref="D140:S143" si="12">MIN(D$137,MAX(D$138*$B140,0))</f>
        <v>9</v>
      </c>
      <c r="E140" s="100">
        <f t="shared" si="12"/>
        <v>5</v>
      </c>
      <c r="F140" s="100">
        <f t="shared" si="12"/>
        <v>5</v>
      </c>
      <c r="G140" s="100">
        <f t="shared" si="12"/>
        <v>5</v>
      </c>
      <c r="H140" s="100">
        <f t="shared" si="12"/>
        <v>5</v>
      </c>
      <c r="I140" s="100">
        <f t="shared" si="12"/>
        <v>5</v>
      </c>
      <c r="J140" s="100">
        <f t="shared" si="12"/>
        <v>5</v>
      </c>
      <c r="K140" s="100">
        <f t="shared" si="12"/>
        <v>5</v>
      </c>
      <c r="L140" s="100">
        <f t="shared" si="12"/>
        <v>5</v>
      </c>
      <c r="M140" s="100">
        <f t="shared" si="12"/>
        <v>9</v>
      </c>
      <c r="N140" s="100">
        <f t="shared" si="12"/>
        <v>5</v>
      </c>
      <c r="O140" s="100">
        <f t="shared" si="12"/>
        <v>5</v>
      </c>
      <c r="P140" s="100">
        <f t="shared" si="12"/>
        <v>9.2999999999999989</v>
      </c>
      <c r="Q140" s="100">
        <f t="shared" si="12"/>
        <v>7.5</v>
      </c>
      <c r="R140" s="100">
        <f t="shared" si="12"/>
        <v>5</v>
      </c>
      <c r="S140" s="100">
        <f t="shared" si="12"/>
        <v>8.1</v>
      </c>
      <c r="T140" s="100">
        <f t="shared" si="11"/>
        <v>7.8</v>
      </c>
      <c r="U140" s="100">
        <f t="shared" si="11"/>
        <v>7.1999999999999993</v>
      </c>
      <c r="V140" s="100">
        <f t="shared" si="11"/>
        <v>3.5999999999999996</v>
      </c>
    </row>
    <row r="141" spans="2:22" x14ac:dyDescent="0.35">
      <c r="B141">
        <v>0.5</v>
      </c>
      <c r="D141" s="100">
        <f t="shared" si="12"/>
        <v>9</v>
      </c>
      <c r="E141" s="100">
        <f t="shared" si="11"/>
        <v>5</v>
      </c>
      <c r="F141" s="100">
        <f t="shared" si="11"/>
        <v>5</v>
      </c>
      <c r="G141" s="100">
        <f t="shared" si="11"/>
        <v>5</v>
      </c>
      <c r="H141" s="100">
        <f t="shared" si="11"/>
        <v>5</v>
      </c>
      <c r="I141" s="100">
        <f t="shared" si="11"/>
        <v>5</v>
      </c>
      <c r="J141" s="100">
        <f t="shared" si="11"/>
        <v>5</v>
      </c>
      <c r="K141" s="100">
        <f t="shared" si="11"/>
        <v>5</v>
      </c>
      <c r="L141" s="100">
        <f t="shared" si="11"/>
        <v>5</v>
      </c>
      <c r="M141" s="100">
        <f t="shared" si="11"/>
        <v>9</v>
      </c>
      <c r="N141" s="100">
        <f t="shared" si="11"/>
        <v>5</v>
      </c>
      <c r="O141" s="100">
        <f t="shared" si="11"/>
        <v>5</v>
      </c>
      <c r="P141" s="100">
        <f t="shared" si="11"/>
        <v>15.5</v>
      </c>
      <c r="Q141" s="100">
        <f t="shared" si="11"/>
        <v>9</v>
      </c>
      <c r="R141" s="100">
        <f t="shared" si="11"/>
        <v>5</v>
      </c>
      <c r="S141" s="100">
        <f t="shared" si="11"/>
        <v>13.5</v>
      </c>
      <c r="T141" s="100">
        <f t="shared" si="11"/>
        <v>13</v>
      </c>
      <c r="U141" s="100">
        <f t="shared" si="11"/>
        <v>12</v>
      </c>
      <c r="V141" s="100">
        <f t="shared" si="11"/>
        <v>6</v>
      </c>
    </row>
    <row r="142" spans="2:22" x14ac:dyDescent="0.35">
      <c r="B142" s="110">
        <v>0.7</v>
      </c>
      <c r="C142" s="110" t="s">
        <v>312</v>
      </c>
      <c r="D142" s="100">
        <f t="shared" si="12"/>
        <v>9</v>
      </c>
      <c r="E142" s="100">
        <f t="shared" si="11"/>
        <v>5</v>
      </c>
      <c r="F142" s="100">
        <f t="shared" si="11"/>
        <v>5</v>
      </c>
      <c r="G142" s="100">
        <f t="shared" si="11"/>
        <v>5</v>
      </c>
      <c r="H142" s="100">
        <f t="shared" si="11"/>
        <v>5</v>
      </c>
      <c r="I142" s="100">
        <f t="shared" si="11"/>
        <v>5</v>
      </c>
      <c r="J142" s="100">
        <f t="shared" si="11"/>
        <v>5</v>
      </c>
      <c r="K142" s="100">
        <f t="shared" si="11"/>
        <v>5</v>
      </c>
      <c r="L142" s="100">
        <f t="shared" si="11"/>
        <v>5</v>
      </c>
      <c r="M142" s="100">
        <f t="shared" si="11"/>
        <v>9</v>
      </c>
      <c r="N142" s="100">
        <f t="shared" si="11"/>
        <v>5</v>
      </c>
      <c r="O142" s="100">
        <f t="shared" si="11"/>
        <v>5</v>
      </c>
      <c r="P142" s="100">
        <f t="shared" si="11"/>
        <v>21</v>
      </c>
      <c r="Q142" s="100">
        <f t="shared" si="11"/>
        <v>9</v>
      </c>
      <c r="R142" s="100">
        <f t="shared" si="11"/>
        <v>5</v>
      </c>
      <c r="S142" s="100">
        <f t="shared" si="11"/>
        <v>18.899999999999999</v>
      </c>
      <c r="T142" s="100">
        <f t="shared" si="11"/>
        <v>18.2</v>
      </c>
      <c r="U142" s="100">
        <f t="shared" si="11"/>
        <v>16.799999999999997</v>
      </c>
      <c r="V142" s="100">
        <f t="shared" si="11"/>
        <v>8.3999999999999986</v>
      </c>
    </row>
    <row r="143" spans="2:22" ht="15" thickBot="1" x14ac:dyDescent="0.4">
      <c r="B143">
        <v>1</v>
      </c>
      <c r="D143" s="100">
        <f t="shared" si="12"/>
        <v>9</v>
      </c>
      <c r="E143" s="100">
        <f t="shared" si="11"/>
        <v>5</v>
      </c>
      <c r="F143" s="100">
        <f t="shared" si="11"/>
        <v>5</v>
      </c>
      <c r="G143" s="100">
        <f t="shared" si="11"/>
        <v>5</v>
      </c>
      <c r="H143" s="100">
        <f t="shared" si="11"/>
        <v>5</v>
      </c>
      <c r="I143" s="100">
        <f t="shared" si="11"/>
        <v>5</v>
      </c>
      <c r="J143" s="100">
        <f t="shared" si="11"/>
        <v>5</v>
      </c>
      <c r="K143" s="100">
        <f t="shared" si="11"/>
        <v>5</v>
      </c>
      <c r="L143" s="100">
        <f t="shared" si="11"/>
        <v>5</v>
      </c>
      <c r="M143" s="100">
        <f t="shared" si="11"/>
        <v>9</v>
      </c>
      <c r="N143" s="100">
        <f t="shared" si="11"/>
        <v>5</v>
      </c>
      <c r="O143" s="100">
        <f t="shared" si="11"/>
        <v>5</v>
      </c>
      <c r="P143" s="100">
        <f t="shared" si="11"/>
        <v>21</v>
      </c>
      <c r="Q143" s="100">
        <f t="shared" si="11"/>
        <v>9</v>
      </c>
      <c r="R143" s="100">
        <f t="shared" si="11"/>
        <v>5</v>
      </c>
      <c r="S143" s="100">
        <f t="shared" si="11"/>
        <v>27</v>
      </c>
      <c r="T143" s="100">
        <f t="shared" si="11"/>
        <v>19</v>
      </c>
      <c r="U143" s="100">
        <f t="shared" si="11"/>
        <v>24</v>
      </c>
      <c r="V143" s="100">
        <f t="shared" si="11"/>
        <v>12</v>
      </c>
    </row>
    <row r="144" spans="2:22" x14ac:dyDescent="0.35">
      <c r="D144" s="64" t="s">
        <v>7</v>
      </c>
      <c r="E144" s="64" t="s">
        <v>8</v>
      </c>
      <c r="F144" s="65" t="s">
        <v>9</v>
      </c>
      <c r="G144" s="65" t="s">
        <v>10</v>
      </c>
      <c r="H144" s="65" t="s">
        <v>11</v>
      </c>
      <c r="I144" s="65" t="s">
        <v>12</v>
      </c>
      <c r="J144" s="65" t="s">
        <v>13</v>
      </c>
      <c r="K144" s="65" t="s">
        <v>14</v>
      </c>
      <c r="L144" s="65" t="s">
        <v>15</v>
      </c>
      <c r="M144" s="65" t="s">
        <v>16</v>
      </c>
      <c r="N144" s="65" t="s">
        <v>17</v>
      </c>
      <c r="O144" s="65" t="s">
        <v>18</v>
      </c>
      <c r="P144" s="65" t="s">
        <v>19</v>
      </c>
      <c r="Q144" s="65" t="s">
        <v>20</v>
      </c>
      <c r="R144" s="65" t="s">
        <v>21</v>
      </c>
      <c r="S144" s="65" t="s">
        <v>22</v>
      </c>
      <c r="T144" s="65" t="s">
        <v>23</v>
      </c>
      <c r="U144" s="65">
        <v>7</v>
      </c>
      <c r="V144" s="66">
        <v>8</v>
      </c>
    </row>
    <row r="145" spans="2:24" x14ac:dyDescent="0.35">
      <c r="C145" t="s">
        <v>281</v>
      </c>
      <c r="D145" s="100">
        <f>+AE115</f>
        <v>2</v>
      </c>
      <c r="E145" s="100">
        <f t="shared" ref="E145:V145" si="13">+AF115</f>
        <v>2</v>
      </c>
      <c r="F145" s="100">
        <f t="shared" si="13"/>
        <v>2</v>
      </c>
      <c r="G145" s="100">
        <f t="shared" si="13"/>
        <v>2</v>
      </c>
      <c r="H145" s="100">
        <f t="shared" si="13"/>
        <v>2</v>
      </c>
      <c r="I145" s="100">
        <f t="shared" si="13"/>
        <v>2</v>
      </c>
      <c r="J145" s="100">
        <f t="shared" si="13"/>
        <v>2</v>
      </c>
      <c r="K145" s="100">
        <f t="shared" si="13"/>
        <v>3</v>
      </c>
      <c r="L145" s="100">
        <f t="shared" si="13"/>
        <v>4</v>
      </c>
      <c r="M145" s="100">
        <f t="shared" si="13"/>
        <v>2</v>
      </c>
      <c r="N145" s="100">
        <f t="shared" si="13"/>
        <v>3</v>
      </c>
      <c r="O145" s="100">
        <f t="shared" si="13"/>
        <v>2</v>
      </c>
      <c r="P145" s="100">
        <f t="shared" si="13"/>
        <v>2</v>
      </c>
      <c r="Q145" s="100">
        <f t="shared" si="13"/>
        <v>3</v>
      </c>
      <c r="R145" s="100">
        <f t="shared" si="13"/>
        <v>2</v>
      </c>
      <c r="S145" s="100">
        <f t="shared" si="13"/>
        <v>2</v>
      </c>
      <c r="T145" s="100">
        <f t="shared" si="13"/>
        <v>2</v>
      </c>
      <c r="U145" s="100">
        <f t="shared" si="13"/>
        <v>2</v>
      </c>
      <c r="V145" s="100">
        <f t="shared" si="13"/>
        <v>1</v>
      </c>
    </row>
    <row r="146" spans="2:24" x14ac:dyDescent="0.35">
      <c r="B146">
        <v>0.15</v>
      </c>
      <c r="C146" t="s">
        <v>279</v>
      </c>
      <c r="D146" s="93">
        <f>MAX(0,D$137-D139)/D$145/10</f>
        <v>0.14250000000000002</v>
      </c>
      <c r="E146" s="93">
        <f t="shared" ref="E146:V150" si="14">MAX(0,E$137-E139)/E$145/10</f>
        <v>0</v>
      </c>
      <c r="F146" s="93">
        <f t="shared" si="14"/>
        <v>0</v>
      </c>
      <c r="G146" s="93">
        <f t="shared" si="14"/>
        <v>0</v>
      </c>
      <c r="H146" s="93">
        <f t="shared" si="14"/>
        <v>0</v>
      </c>
      <c r="I146" s="93">
        <f t="shared" si="14"/>
        <v>0</v>
      </c>
      <c r="J146" s="93">
        <f t="shared" si="14"/>
        <v>0</v>
      </c>
      <c r="K146" s="93">
        <f t="shared" si="14"/>
        <v>1.6666666666666607E-3</v>
      </c>
      <c r="L146" s="93">
        <f t="shared" si="14"/>
        <v>0</v>
      </c>
      <c r="M146" s="93">
        <f t="shared" si="14"/>
        <v>0.21000000000000002</v>
      </c>
      <c r="N146" s="93">
        <f t="shared" si="14"/>
        <v>2.6666666666666661E-2</v>
      </c>
      <c r="O146" s="93">
        <f t="shared" si="14"/>
        <v>3.2500000000000015E-2</v>
      </c>
      <c r="P146" s="93">
        <f t="shared" si="14"/>
        <v>0.81750000000000012</v>
      </c>
      <c r="Q146" s="93">
        <f t="shared" si="14"/>
        <v>0.17499999999999999</v>
      </c>
      <c r="R146" s="93">
        <f t="shared" si="14"/>
        <v>7.0000000000000021E-2</v>
      </c>
      <c r="S146" s="93">
        <f t="shared" si="14"/>
        <v>1.3975</v>
      </c>
      <c r="T146" s="93">
        <f t="shared" si="14"/>
        <v>0.755</v>
      </c>
      <c r="U146" s="93">
        <f t="shared" si="14"/>
        <v>2.27</v>
      </c>
      <c r="V146" s="93">
        <f t="shared" si="14"/>
        <v>5.92</v>
      </c>
      <c r="X146" s="101">
        <v>1.5</v>
      </c>
    </row>
    <row r="147" spans="2:24" x14ac:dyDescent="0.35">
      <c r="B147">
        <v>0.3</v>
      </c>
      <c r="D147" s="93">
        <f t="shared" ref="D147:S150" si="15">MAX(0,D$137-D140)/D$145/10</f>
        <v>0</v>
      </c>
      <c r="E147" s="93">
        <f t="shared" si="15"/>
        <v>0</v>
      </c>
      <c r="F147" s="93">
        <f t="shared" si="15"/>
        <v>0</v>
      </c>
      <c r="G147" s="93">
        <f t="shared" si="15"/>
        <v>0</v>
      </c>
      <c r="H147" s="93">
        <f t="shared" si="15"/>
        <v>0</v>
      </c>
      <c r="I147" s="93">
        <f t="shared" si="15"/>
        <v>0</v>
      </c>
      <c r="J147" s="93">
        <f t="shared" si="15"/>
        <v>0</v>
      </c>
      <c r="K147" s="93">
        <f t="shared" si="15"/>
        <v>0</v>
      </c>
      <c r="L147" s="93">
        <f t="shared" si="15"/>
        <v>0</v>
      </c>
      <c r="M147" s="93">
        <f t="shared" si="15"/>
        <v>0</v>
      </c>
      <c r="N147" s="93">
        <f t="shared" si="15"/>
        <v>0</v>
      </c>
      <c r="O147" s="93">
        <f t="shared" si="15"/>
        <v>0</v>
      </c>
      <c r="P147" s="93">
        <f t="shared" si="15"/>
        <v>0.58500000000000008</v>
      </c>
      <c r="Q147" s="93">
        <f t="shared" si="15"/>
        <v>0.05</v>
      </c>
      <c r="R147" s="93">
        <f t="shared" si="15"/>
        <v>0</v>
      </c>
      <c r="S147" s="93">
        <f t="shared" si="15"/>
        <v>1.1949999999999998</v>
      </c>
      <c r="T147" s="93">
        <f t="shared" si="14"/>
        <v>0.55999999999999994</v>
      </c>
      <c r="U147" s="93">
        <f t="shared" si="14"/>
        <v>2.09</v>
      </c>
      <c r="V147" s="93">
        <f t="shared" si="14"/>
        <v>5.74</v>
      </c>
    </row>
    <row r="148" spans="2:24" x14ac:dyDescent="0.35">
      <c r="B148">
        <v>0.5</v>
      </c>
      <c r="D148" s="93">
        <f t="shared" si="15"/>
        <v>0</v>
      </c>
      <c r="E148" s="93">
        <f t="shared" si="14"/>
        <v>0</v>
      </c>
      <c r="F148" s="93">
        <f t="shared" si="14"/>
        <v>0</v>
      </c>
      <c r="G148" s="93">
        <f t="shared" si="14"/>
        <v>0</v>
      </c>
      <c r="H148" s="93">
        <f t="shared" si="14"/>
        <v>0</v>
      </c>
      <c r="I148" s="93">
        <f t="shared" si="14"/>
        <v>0</v>
      </c>
      <c r="J148" s="93">
        <f t="shared" si="14"/>
        <v>0</v>
      </c>
      <c r="K148" s="93">
        <f t="shared" si="14"/>
        <v>0</v>
      </c>
      <c r="L148" s="93">
        <f t="shared" si="14"/>
        <v>0</v>
      </c>
      <c r="M148" s="93">
        <f t="shared" si="14"/>
        <v>0</v>
      </c>
      <c r="N148" s="93">
        <f t="shared" si="14"/>
        <v>0</v>
      </c>
      <c r="O148" s="93">
        <f t="shared" si="14"/>
        <v>0</v>
      </c>
      <c r="P148" s="93">
        <f t="shared" si="14"/>
        <v>0.27500000000000002</v>
      </c>
      <c r="Q148" s="93">
        <f t="shared" si="14"/>
        <v>0</v>
      </c>
      <c r="R148" s="93">
        <f t="shared" si="14"/>
        <v>0</v>
      </c>
      <c r="S148" s="93">
        <f t="shared" si="14"/>
        <v>0.92500000000000004</v>
      </c>
      <c r="T148" s="93">
        <f t="shared" si="14"/>
        <v>0.3</v>
      </c>
      <c r="U148" s="93">
        <f t="shared" si="14"/>
        <v>1.85</v>
      </c>
      <c r="V148" s="93">
        <f t="shared" si="14"/>
        <v>5.5</v>
      </c>
    </row>
    <row r="149" spans="2:24" x14ac:dyDescent="0.35">
      <c r="B149" s="110">
        <v>0.7</v>
      </c>
      <c r="C149" s="110" t="s">
        <v>312</v>
      </c>
      <c r="D149" s="93">
        <f t="shared" si="15"/>
        <v>0</v>
      </c>
      <c r="E149" s="93">
        <f t="shared" si="14"/>
        <v>0</v>
      </c>
      <c r="F149" s="93">
        <f t="shared" si="14"/>
        <v>0</v>
      </c>
      <c r="G149" s="93">
        <f t="shared" si="14"/>
        <v>0</v>
      </c>
      <c r="H149" s="93">
        <f t="shared" si="14"/>
        <v>0</v>
      </c>
      <c r="I149" s="93">
        <f t="shared" si="14"/>
        <v>0</v>
      </c>
      <c r="J149" s="93">
        <f t="shared" si="14"/>
        <v>0</v>
      </c>
      <c r="K149" s="93">
        <f t="shared" si="14"/>
        <v>0</v>
      </c>
      <c r="L149" s="93">
        <f t="shared" si="14"/>
        <v>0</v>
      </c>
      <c r="M149" s="93">
        <f t="shared" si="14"/>
        <v>0</v>
      </c>
      <c r="N149" s="93">
        <f t="shared" si="14"/>
        <v>0</v>
      </c>
      <c r="O149" s="93">
        <f t="shared" si="14"/>
        <v>0</v>
      </c>
      <c r="P149" s="93">
        <f t="shared" si="14"/>
        <v>0</v>
      </c>
      <c r="Q149" s="93">
        <f t="shared" si="14"/>
        <v>0</v>
      </c>
      <c r="R149" s="93">
        <f t="shared" si="14"/>
        <v>0</v>
      </c>
      <c r="S149" s="93">
        <f t="shared" si="14"/>
        <v>0.65500000000000003</v>
      </c>
      <c r="T149" s="93">
        <f t="shared" si="14"/>
        <v>4.0000000000000036E-2</v>
      </c>
      <c r="U149" s="93">
        <f t="shared" si="14"/>
        <v>1.61</v>
      </c>
      <c r="V149" s="93">
        <f t="shared" si="14"/>
        <v>5.26</v>
      </c>
    </row>
    <row r="150" spans="2:24" x14ac:dyDescent="0.35">
      <c r="B150">
        <v>1</v>
      </c>
      <c r="D150" s="93">
        <f t="shared" si="15"/>
        <v>0</v>
      </c>
      <c r="E150" s="93">
        <f t="shared" si="14"/>
        <v>0</v>
      </c>
      <c r="F150" s="93">
        <f t="shared" si="14"/>
        <v>0</v>
      </c>
      <c r="G150" s="93">
        <f t="shared" si="14"/>
        <v>0</v>
      </c>
      <c r="H150" s="93">
        <f t="shared" si="14"/>
        <v>0</v>
      </c>
      <c r="I150" s="93">
        <f t="shared" si="14"/>
        <v>0</v>
      </c>
      <c r="J150" s="93">
        <f t="shared" si="14"/>
        <v>0</v>
      </c>
      <c r="K150" s="93">
        <f t="shared" si="14"/>
        <v>0</v>
      </c>
      <c r="L150" s="93">
        <f t="shared" si="14"/>
        <v>0</v>
      </c>
      <c r="M150" s="93">
        <f t="shared" si="14"/>
        <v>0</v>
      </c>
      <c r="N150" s="93">
        <f t="shared" si="14"/>
        <v>0</v>
      </c>
      <c r="O150" s="93">
        <f t="shared" si="14"/>
        <v>0</v>
      </c>
      <c r="P150" s="93">
        <f t="shared" si="14"/>
        <v>0</v>
      </c>
      <c r="Q150" s="93">
        <f t="shared" si="14"/>
        <v>0</v>
      </c>
      <c r="R150" s="93">
        <f t="shared" si="14"/>
        <v>0</v>
      </c>
      <c r="S150" s="93">
        <f t="shared" si="14"/>
        <v>0.25</v>
      </c>
      <c r="T150" s="93">
        <f t="shared" si="14"/>
        <v>0</v>
      </c>
      <c r="U150" s="93">
        <f t="shared" si="14"/>
        <v>1.25</v>
      </c>
      <c r="V150" s="93">
        <f t="shared" si="14"/>
        <v>4.9000000000000004</v>
      </c>
    </row>
    <row r="153" spans="2:24" x14ac:dyDescent="0.35">
      <c r="C153" s="78" t="s">
        <v>274</v>
      </c>
    </row>
    <row r="154" spans="2:24" x14ac:dyDescent="0.35">
      <c r="C154" t="s">
        <v>273</v>
      </c>
      <c r="D154" s="100">
        <f t="shared" ref="D154:V154" si="16">+D98</f>
        <v>30</v>
      </c>
      <c r="E154" s="100">
        <f t="shared" si="16"/>
        <v>25</v>
      </c>
      <c r="F154" s="100">
        <f t="shared" si="16"/>
        <v>26</v>
      </c>
      <c r="G154" s="100">
        <f t="shared" si="16"/>
        <v>20</v>
      </c>
      <c r="H154" s="100">
        <f t="shared" si="16"/>
        <v>28</v>
      </c>
      <c r="I154" s="100">
        <f t="shared" si="16"/>
        <v>33</v>
      </c>
      <c r="J154" s="100">
        <f t="shared" si="16"/>
        <v>38</v>
      </c>
      <c r="K154" s="100">
        <f t="shared" si="16"/>
        <v>31</v>
      </c>
      <c r="L154" s="100">
        <f t="shared" si="16"/>
        <v>33</v>
      </c>
      <c r="M154" s="100">
        <f t="shared" si="16"/>
        <v>37</v>
      </c>
      <c r="N154" s="100">
        <f t="shared" si="16"/>
        <v>30</v>
      </c>
      <c r="O154" s="100">
        <f t="shared" si="16"/>
        <v>32</v>
      </c>
      <c r="P154" s="100">
        <f t="shared" si="16"/>
        <v>41</v>
      </c>
      <c r="Q154" s="100">
        <f t="shared" si="16"/>
        <v>41</v>
      </c>
      <c r="R154" s="100">
        <f t="shared" si="16"/>
        <v>50</v>
      </c>
      <c r="S154" s="100">
        <f t="shared" si="16"/>
        <v>53</v>
      </c>
      <c r="T154" s="100">
        <f t="shared" si="16"/>
        <v>56</v>
      </c>
      <c r="U154" s="100">
        <f t="shared" si="16"/>
        <v>75</v>
      </c>
      <c r="V154" s="100">
        <f t="shared" si="16"/>
        <v>80</v>
      </c>
    </row>
    <row r="155" spans="2:24" x14ac:dyDescent="0.35">
      <c r="C155" t="s">
        <v>276</v>
      </c>
      <c r="D155">
        <f t="shared" ref="D155:V155" si="17">+D126</f>
        <v>2</v>
      </c>
      <c r="E155">
        <f t="shared" si="17"/>
        <v>3</v>
      </c>
      <c r="F155">
        <f t="shared" si="17"/>
        <v>2</v>
      </c>
      <c r="G155">
        <f t="shared" si="17"/>
        <v>2</v>
      </c>
      <c r="H155">
        <f t="shared" si="17"/>
        <v>0</v>
      </c>
      <c r="I155">
        <f t="shared" si="17"/>
        <v>9</v>
      </c>
      <c r="J155">
        <f t="shared" si="17"/>
        <v>0</v>
      </c>
      <c r="K155">
        <f t="shared" si="17"/>
        <v>-4</v>
      </c>
      <c r="L155">
        <f t="shared" si="17"/>
        <v>1</v>
      </c>
      <c r="M155">
        <f t="shared" si="17"/>
        <v>3</v>
      </c>
      <c r="N155">
        <f t="shared" si="17"/>
        <v>6</v>
      </c>
      <c r="O155">
        <f t="shared" si="17"/>
        <v>4</v>
      </c>
      <c r="P155">
        <f t="shared" si="17"/>
        <v>4</v>
      </c>
      <c r="Q155">
        <f t="shared" si="17"/>
        <v>4</v>
      </c>
      <c r="R155">
        <f t="shared" si="17"/>
        <v>3</v>
      </c>
      <c r="S155">
        <f t="shared" si="17"/>
        <v>4</v>
      </c>
      <c r="T155">
        <f t="shared" si="17"/>
        <v>1</v>
      </c>
      <c r="U155">
        <f t="shared" si="17"/>
        <v>3</v>
      </c>
      <c r="V155">
        <f t="shared" si="17"/>
        <v>3</v>
      </c>
    </row>
    <row r="156" spans="2:24" x14ac:dyDescent="0.35">
      <c r="B156">
        <v>0.15</v>
      </c>
      <c r="C156" t="s">
        <v>280</v>
      </c>
      <c r="D156" s="100">
        <f>MIN(D$154,MAX(D$155*$B156,0))</f>
        <v>0.3</v>
      </c>
      <c r="E156" s="100">
        <f t="shared" ref="E156:V160" si="18">MIN(E$154,MAX(E$155*$B156,0))</f>
        <v>0.44999999999999996</v>
      </c>
      <c r="F156" s="100">
        <f t="shared" si="18"/>
        <v>0.3</v>
      </c>
      <c r="G156" s="100">
        <f t="shared" si="18"/>
        <v>0.3</v>
      </c>
      <c r="H156" s="100">
        <f t="shared" si="18"/>
        <v>0</v>
      </c>
      <c r="I156" s="100">
        <f t="shared" si="18"/>
        <v>1.3499999999999999</v>
      </c>
      <c r="J156" s="100">
        <f t="shared" si="18"/>
        <v>0</v>
      </c>
      <c r="K156" s="100">
        <f t="shared" si="18"/>
        <v>0</v>
      </c>
      <c r="L156" s="100">
        <f t="shared" si="18"/>
        <v>0.15</v>
      </c>
      <c r="M156" s="100">
        <f t="shared" si="18"/>
        <v>0.44999999999999996</v>
      </c>
      <c r="N156" s="100">
        <f t="shared" si="18"/>
        <v>0.89999999999999991</v>
      </c>
      <c r="O156" s="100">
        <f t="shared" si="18"/>
        <v>0.6</v>
      </c>
      <c r="P156" s="100">
        <f t="shared" si="18"/>
        <v>0.6</v>
      </c>
      <c r="Q156" s="100">
        <f t="shared" si="18"/>
        <v>0.6</v>
      </c>
      <c r="R156" s="100">
        <f t="shared" si="18"/>
        <v>0.44999999999999996</v>
      </c>
      <c r="S156" s="100">
        <f t="shared" si="18"/>
        <v>0.6</v>
      </c>
      <c r="T156" s="100">
        <f t="shared" si="18"/>
        <v>0.15</v>
      </c>
      <c r="U156" s="100">
        <f t="shared" si="18"/>
        <v>0.44999999999999996</v>
      </c>
      <c r="V156" s="100">
        <f t="shared" si="18"/>
        <v>0.44999999999999996</v>
      </c>
    </row>
    <row r="157" spans="2:24" x14ac:dyDescent="0.35">
      <c r="B157">
        <v>0.3</v>
      </c>
      <c r="D157" s="100">
        <f t="shared" ref="D157:S160" si="19">MIN(D$154,MAX(D$155*$B157,0))</f>
        <v>0.6</v>
      </c>
      <c r="E157" s="100">
        <f t="shared" si="19"/>
        <v>0.89999999999999991</v>
      </c>
      <c r="F157" s="100">
        <f t="shared" si="19"/>
        <v>0.6</v>
      </c>
      <c r="G157" s="100">
        <f t="shared" si="19"/>
        <v>0.6</v>
      </c>
      <c r="H157" s="100">
        <f t="shared" si="19"/>
        <v>0</v>
      </c>
      <c r="I157" s="100">
        <f t="shared" si="19"/>
        <v>2.6999999999999997</v>
      </c>
      <c r="J157" s="100">
        <f t="shared" si="19"/>
        <v>0</v>
      </c>
      <c r="K157" s="100">
        <f t="shared" si="19"/>
        <v>0</v>
      </c>
      <c r="L157" s="100">
        <f t="shared" si="19"/>
        <v>0.3</v>
      </c>
      <c r="M157" s="100">
        <f t="shared" si="19"/>
        <v>0.89999999999999991</v>
      </c>
      <c r="N157" s="100">
        <f t="shared" si="19"/>
        <v>1.7999999999999998</v>
      </c>
      <c r="O157" s="100">
        <f t="shared" si="19"/>
        <v>1.2</v>
      </c>
      <c r="P157" s="100">
        <f t="shared" si="19"/>
        <v>1.2</v>
      </c>
      <c r="Q157" s="100">
        <f t="shared" si="19"/>
        <v>1.2</v>
      </c>
      <c r="R157" s="100">
        <f t="shared" si="19"/>
        <v>0.89999999999999991</v>
      </c>
      <c r="S157" s="100">
        <f t="shared" si="19"/>
        <v>1.2</v>
      </c>
      <c r="T157" s="100">
        <f t="shared" si="18"/>
        <v>0.3</v>
      </c>
      <c r="U157" s="100">
        <f t="shared" si="18"/>
        <v>0.89999999999999991</v>
      </c>
      <c r="V157" s="100">
        <f t="shared" si="18"/>
        <v>0.89999999999999991</v>
      </c>
    </row>
    <row r="158" spans="2:24" x14ac:dyDescent="0.35">
      <c r="B158">
        <v>0.5</v>
      </c>
      <c r="D158" s="100">
        <f t="shared" si="19"/>
        <v>1</v>
      </c>
      <c r="E158" s="100">
        <f t="shared" si="18"/>
        <v>1.5</v>
      </c>
      <c r="F158" s="100">
        <f t="shared" si="18"/>
        <v>1</v>
      </c>
      <c r="G158" s="100">
        <f t="shared" si="18"/>
        <v>1</v>
      </c>
      <c r="H158" s="100">
        <f t="shared" si="18"/>
        <v>0</v>
      </c>
      <c r="I158" s="100">
        <f t="shared" si="18"/>
        <v>4.5</v>
      </c>
      <c r="J158" s="100">
        <f t="shared" si="18"/>
        <v>0</v>
      </c>
      <c r="K158" s="100">
        <f t="shared" si="18"/>
        <v>0</v>
      </c>
      <c r="L158" s="100">
        <f t="shared" si="18"/>
        <v>0.5</v>
      </c>
      <c r="M158" s="100">
        <f t="shared" si="18"/>
        <v>1.5</v>
      </c>
      <c r="N158" s="100">
        <f t="shared" si="18"/>
        <v>3</v>
      </c>
      <c r="O158" s="100">
        <f t="shared" si="18"/>
        <v>2</v>
      </c>
      <c r="P158" s="100">
        <f t="shared" si="18"/>
        <v>2</v>
      </c>
      <c r="Q158" s="100">
        <f t="shared" si="18"/>
        <v>2</v>
      </c>
      <c r="R158" s="100">
        <f t="shared" si="18"/>
        <v>1.5</v>
      </c>
      <c r="S158" s="100">
        <f t="shared" si="18"/>
        <v>2</v>
      </c>
      <c r="T158" s="100">
        <f t="shared" si="18"/>
        <v>0.5</v>
      </c>
      <c r="U158" s="100">
        <f t="shared" si="18"/>
        <v>1.5</v>
      </c>
      <c r="V158" s="100">
        <f t="shared" si="18"/>
        <v>1.5</v>
      </c>
    </row>
    <row r="159" spans="2:24" x14ac:dyDescent="0.35">
      <c r="B159" s="110">
        <v>0.7</v>
      </c>
      <c r="C159" s="110" t="s">
        <v>312</v>
      </c>
      <c r="D159" s="100">
        <f t="shared" si="19"/>
        <v>1.4</v>
      </c>
      <c r="E159" s="100">
        <f t="shared" si="18"/>
        <v>2.0999999999999996</v>
      </c>
      <c r="F159" s="100">
        <f t="shared" si="18"/>
        <v>1.4</v>
      </c>
      <c r="G159" s="100">
        <f t="shared" si="18"/>
        <v>1.4</v>
      </c>
      <c r="H159" s="100">
        <f t="shared" si="18"/>
        <v>0</v>
      </c>
      <c r="I159" s="100">
        <f t="shared" si="18"/>
        <v>6.3</v>
      </c>
      <c r="J159" s="100">
        <f t="shared" si="18"/>
        <v>0</v>
      </c>
      <c r="K159" s="100">
        <f t="shared" si="18"/>
        <v>0</v>
      </c>
      <c r="L159" s="100">
        <f t="shared" si="18"/>
        <v>0.7</v>
      </c>
      <c r="M159" s="100">
        <f t="shared" si="18"/>
        <v>2.0999999999999996</v>
      </c>
      <c r="N159" s="100">
        <f t="shared" si="18"/>
        <v>4.1999999999999993</v>
      </c>
      <c r="O159" s="100">
        <f t="shared" si="18"/>
        <v>2.8</v>
      </c>
      <c r="P159" s="100">
        <f t="shared" si="18"/>
        <v>2.8</v>
      </c>
      <c r="Q159" s="100">
        <f t="shared" si="18"/>
        <v>2.8</v>
      </c>
      <c r="R159" s="100">
        <f t="shared" si="18"/>
        <v>2.0999999999999996</v>
      </c>
      <c r="S159" s="100">
        <f t="shared" si="18"/>
        <v>2.8</v>
      </c>
      <c r="T159" s="100">
        <f t="shared" si="18"/>
        <v>0.7</v>
      </c>
      <c r="U159" s="100">
        <f t="shared" si="18"/>
        <v>2.0999999999999996</v>
      </c>
      <c r="V159" s="100">
        <f t="shared" si="18"/>
        <v>2.0999999999999996</v>
      </c>
    </row>
    <row r="160" spans="2:24" ht="15" thickBot="1" x14ac:dyDescent="0.4">
      <c r="B160">
        <v>1</v>
      </c>
      <c r="D160" s="100">
        <f t="shared" si="19"/>
        <v>2</v>
      </c>
      <c r="E160" s="100">
        <f t="shared" si="18"/>
        <v>3</v>
      </c>
      <c r="F160" s="100">
        <f t="shared" si="18"/>
        <v>2</v>
      </c>
      <c r="G160" s="100">
        <f t="shared" si="18"/>
        <v>2</v>
      </c>
      <c r="H160" s="100">
        <f t="shared" si="18"/>
        <v>0</v>
      </c>
      <c r="I160" s="100">
        <f t="shared" si="18"/>
        <v>9</v>
      </c>
      <c r="J160" s="100">
        <f t="shared" si="18"/>
        <v>0</v>
      </c>
      <c r="K160" s="100">
        <f t="shared" si="18"/>
        <v>0</v>
      </c>
      <c r="L160" s="100">
        <f t="shared" si="18"/>
        <v>1</v>
      </c>
      <c r="M160" s="100">
        <f t="shared" si="18"/>
        <v>3</v>
      </c>
      <c r="N160" s="100">
        <f t="shared" si="18"/>
        <v>6</v>
      </c>
      <c r="O160" s="100">
        <f t="shared" si="18"/>
        <v>4</v>
      </c>
      <c r="P160" s="100">
        <f t="shared" si="18"/>
        <v>4</v>
      </c>
      <c r="Q160" s="100">
        <f t="shared" si="18"/>
        <v>4</v>
      </c>
      <c r="R160" s="100">
        <f t="shared" si="18"/>
        <v>3</v>
      </c>
      <c r="S160" s="100">
        <f t="shared" si="18"/>
        <v>4</v>
      </c>
      <c r="T160" s="100">
        <f t="shared" si="18"/>
        <v>1</v>
      </c>
      <c r="U160" s="100">
        <f t="shared" si="18"/>
        <v>3</v>
      </c>
      <c r="V160" s="100">
        <f t="shared" si="18"/>
        <v>3</v>
      </c>
    </row>
    <row r="161" spans="2:24" x14ac:dyDescent="0.35">
      <c r="D161" s="64" t="s">
        <v>7</v>
      </c>
      <c r="E161" s="64" t="s">
        <v>8</v>
      </c>
      <c r="F161" s="65" t="s">
        <v>9</v>
      </c>
      <c r="G161" s="65" t="s">
        <v>10</v>
      </c>
      <c r="H161" s="65" t="s">
        <v>11</v>
      </c>
      <c r="I161" s="65" t="s">
        <v>12</v>
      </c>
      <c r="J161" s="65" t="s">
        <v>13</v>
      </c>
      <c r="K161" s="65" t="s">
        <v>14</v>
      </c>
      <c r="L161" s="65" t="s">
        <v>15</v>
      </c>
      <c r="M161" s="65" t="s">
        <v>16</v>
      </c>
      <c r="N161" s="65" t="s">
        <v>17</v>
      </c>
      <c r="O161" s="65" t="s">
        <v>18</v>
      </c>
      <c r="P161" s="65" t="s">
        <v>19</v>
      </c>
      <c r="Q161" s="65" t="s">
        <v>20</v>
      </c>
      <c r="R161" s="65" t="s">
        <v>21</v>
      </c>
      <c r="S161" s="65" t="s">
        <v>22</v>
      </c>
      <c r="T161" s="65" t="s">
        <v>23</v>
      </c>
      <c r="U161" s="65">
        <v>7</v>
      </c>
      <c r="V161" s="66">
        <v>8</v>
      </c>
    </row>
    <row r="162" spans="2:24" x14ac:dyDescent="0.35">
      <c r="C162" t="s">
        <v>281</v>
      </c>
      <c r="D162" s="100">
        <f>+AE112</f>
        <v>6</v>
      </c>
      <c r="E162" s="100">
        <f t="shared" ref="E162:V162" si="20">+AF112</f>
        <v>6</v>
      </c>
      <c r="F162" s="100">
        <f t="shared" si="20"/>
        <v>6</v>
      </c>
      <c r="G162" s="100">
        <f t="shared" si="20"/>
        <v>6</v>
      </c>
      <c r="H162" s="100">
        <f t="shared" si="20"/>
        <v>6</v>
      </c>
      <c r="I162" s="100">
        <f t="shared" si="20"/>
        <v>8</v>
      </c>
      <c r="J162" s="100">
        <f t="shared" si="20"/>
        <v>7</v>
      </c>
      <c r="K162" s="100">
        <f t="shared" si="20"/>
        <v>9</v>
      </c>
      <c r="L162" s="100">
        <f t="shared" si="20"/>
        <v>8</v>
      </c>
      <c r="M162" s="100">
        <f t="shared" si="20"/>
        <v>6</v>
      </c>
      <c r="N162" s="100">
        <f t="shared" si="20"/>
        <v>8</v>
      </c>
      <c r="O162" s="100">
        <f t="shared" si="20"/>
        <v>6</v>
      </c>
      <c r="P162" s="100">
        <f t="shared" si="20"/>
        <v>6</v>
      </c>
      <c r="Q162" s="100">
        <f t="shared" si="20"/>
        <v>7</v>
      </c>
      <c r="R162" s="100">
        <f t="shared" si="20"/>
        <v>7</v>
      </c>
      <c r="S162" s="100">
        <f t="shared" si="20"/>
        <v>6</v>
      </c>
      <c r="T162" s="100">
        <f t="shared" si="20"/>
        <v>7</v>
      </c>
      <c r="U162" s="100">
        <f t="shared" si="20"/>
        <v>5</v>
      </c>
      <c r="V162" s="100">
        <f t="shared" si="20"/>
        <v>4</v>
      </c>
    </row>
    <row r="163" spans="2:24" x14ac:dyDescent="0.35">
      <c r="B163">
        <v>0.15</v>
      </c>
      <c r="C163" t="s">
        <v>279</v>
      </c>
      <c r="D163" s="93">
        <f>MAX(0,D$154-D156)/D$162/10</f>
        <v>0.495</v>
      </c>
      <c r="E163" s="93">
        <f t="shared" ref="E163:V167" si="21">MAX(0,E$154-E156)/E$162/10</f>
        <v>0.40916666666666668</v>
      </c>
      <c r="F163" s="93">
        <f t="shared" si="21"/>
        <v>0.42833333333333334</v>
      </c>
      <c r="G163" s="93">
        <f t="shared" si="21"/>
        <v>0.32833333333333331</v>
      </c>
      <c r="H163" s="93">
        <f t="shared" si="21"/>
        <v>0.46666666666666667</v>
      </c>
      <c r="I163" s="93">
        <f t="shared" si="21"/>
        <v>0.395625</v>
      </c>
      <c r="J163" s="93">
        <f t="shared" si="21"/>
        <v>0.54285714285714293</v>
      </c>
      <c r="K163" s="93">
        <f t="shared" si="21"/>
        <v>0.34444444444444444</v>
      </c>
      <c r="L163" s="93">
        <f t="shared" si="21"/>
        <v>0.41062500000000002</v>
      </c>
      <c r="M163" s="93">
        <f t="shared" si="21"/>
        <v>0.60916666666666663</v>
      </c>
      <c r="N163" s="93">
        <f t="shared" si="21"/>
        <v>0.36375000000000002</v>
      </c>
      <c r="O163" s="93">
        <f t="shared" si="21"/>
        <v>0.52333333333333332</v>
      </c>
      <c r="P163" s="93">
        <f t="shared" si="21"/>
        <v>0.67333333333333334</v>
      </c>
      <c r="Q163" s="93">
        <f t="shared" si="21"/>
        <v>0.57714285714285718</v>
      </c>
      <c r="R163" s="93">
        <f t="shared" si="21"/>
        <v>0.70785714285714285</v>
      </c>
      <c r="S163" s="93">
        <f t="shared" si="21"/>
        <v>0.87333333333333329</v>
      </c>
      <c r="T163" s="93">
        <f t="shared" si="21"/>
        <v>0.79785714285714282</v>
      </c>
      <c r="U163" s="93">
        <f t="shared" si="21"/>
        <v>1.4910000000000001</v>
      </c>
      <c r="V163" s="93">
        <f t="shared" si="21"/>
        <v>1.98875</v>
      </c>
      <c r="X163" s="101">
        <f>+$X$146</f>
        <v>1.5</v>
      </c>
    </row>
    <row r="164" spans="2:24" x14ac:dyDescent="0.35">
      <c r="B164">
        <v>0.3</v>
      </c>
      <c r="D164" s="93">
        <f t="shared" ref="D164:S167" si="22">MAX(0,D$154-D157)/D$162/10</f>
        <v>0.48999999999999994</v>
      </c>
      <c r="E164" s="93">
        <f t="shared" si="22"/>
        <v>0.40166666666666667</v>
      </c>
      <c r="F164" s="93">
        <f t="shared" si="22"/>
        <v>0.42333333333333334</v>
      </c>
      <c r="G164" s="93">
        <f t="shared" si="22"/>
        <v>0.32333333333333331</v>
      </c>
      <c r="H164" s="93">
        <f t="shared" si="22"/>
        <v>0.46666666666666667</v>
      </c>
      <c r="I164" s="93">
        <f t="shared" si="22"/>
        <v>0.37875000000000003</v>
      </c>
      <c r="J164" s="93">
        <f t="shared" si="22"/>
        <v>0.54285714285714293</v>
      </c>
      <c r="K164" s="93">
        <f t="shared" si="22"/>
        <v>0.34444444444444444</v>
      </c>
      <c r="L164" s="93">
        <f t="shared" si="22"/>
        <v>0.40875000000000006</v>
      </c>
      <c r="M164" s="93">
        <f t="shared" si="22"/>
        <v>0.60166666666666668</v>
      </c>
      <c r="N164" s="93">
        <f t="shared" si="22"/>
        <v>0.35249999999999998</v>
      </c>
      <c r="O164" s="93">
        <f t="shared" si="22"/>
        <v>0.51333333333333342</v>
      </c>
      <c r="P164" s="93">
        <f t="shared" si="22"/>
        <v>0.66333333333333333</v>
      </c>
      <c r="Q164" s="93">
        <f t="shared" si="22"/>
        <v>0.56857142857142851</v>
      </c>
      <c r="R164" s="93">
        <f t="shared" si="22"/>
        <v>0.7014285714285714</v>
      </c>
      <c r="S164" s="93">
        <f t="shared" si="22"/>
        <v>0.86333333333333329</v>
      </c>
      <c r="T164" s="93">
        <f t="shared" si="21"/>
        <v>0.79571428571428571</v>
      </c>
      <c r="U164" s="93">
        <f t="shared" si="21"/>
        <v>1.4819999999999998</v>
      </c>
      <c r="V164" s="93">
        <f t="shared" si="21"/>
        <v>1.9774999999999998</v>
      </c>
    </row>
    <row r="165" spans="2:24" x14ac:dyDescent="0.35">
      <c r="B165">
        <v>0.5</v>
      </c>
      <c r="D165" s="93">
        <f t="shared" si="22"/>
        <v>0.48333333333333328</v>
      </c>
      <c r="E165" s="93">
        <f t="shared" si="21"/>
        <v>0.39166666666666666</v>
      </c>
      <c r="F165" s="93">
        <f t="shared" si="21"/>
        <v>0.41666666666666669</v>
      </c>
      <c r="G165" s="93">
        <f t="shared" si="21"/>
        <v>0.31666666666666665</v>
      </c>
      <c r="H165" s="93">
        <f t="shared" si="21"/>
        <v>0.46666666666666667</v>
      </c>
      <c r="I165" s="93">
        <f t="shared" si="21"/>
        <v>0.35625000000000001</v>
      </c>
      <c r="J165" s="93">
        <f t="shared" si="21"/>
        <v>0.54285714285714293</v>
      </c>
      <c r="K165" s="93">
        <f t="shared" si="21"/>
        <v>0.34444444444444444</v>
      </c>
      <c r="L165" s="93">
        <f t="shared" si="21"/>
        <v>0.40625</v>
      </c>
      <c r="M165" s="93">
        <f t="shared" si="21"/>
        <v>0.59166666666666667</v>
      </c>
      <c r="N165" s="93">
        <f t="shared" si="21"/>
        <v>0.33750000000000002</v>
      </c>
      <c r="O165" s="93">
        <f t="shared" si="21"/>
        <v>0.5</v>
      </c>
      <c r="P165" s="93">
        <f t="shared" si="21"/>
        <v>0.65</v>
      </c>
      <c r="Q165" s="93">
        <f t="shared" si="21"/>
        <v>0.55714285714285716</v>
      </c>
      <c r="R165" s="93">
        <f t="shared" si="21"/>
        <v>0.69285714285714284</v>
      </c>
      <c r="S165" s="93">
        <f t="shared" si="21"/>
        <v>0.85</v>
      </c>
      <c r="T165" s="93">
        <f t="shared" si="21"/>
        <v>0.79285714285714293</v>
      </c>
      <c r="U165" s="93">
        <f t="shared" si="21"/>
        <v>1.47</v>
      </c>
      <c r="V165" s="93">
        <f t="shared" si="21"/>
        <v>1.9624999999999999</v>
      </c>
    </row>
    <row r="166" spans="2:24" x14ac:dyDescent="0.35">
      <c r="B166" s="110">
        <v>0.7</v>
      </c>
      <c r="C166" s="110" t="s">
        <v>312</v>
      </c>
      <c r="D166" s="93">
        <f t="shared" si="22"/>
        <v>0.47666666666666668</v>
      </c>
      <c r="E166" s="93">
        <f t="shared" si="21"/>
        <v>0.38166666666666665</v>
      </c>
      <c r="F166" s="93">
        <f t="shared" si="21"/>
        <v>0.41000000000000003</v>
      </c>
      <c r="G166" s="93">
        <f t="shared" si="21"/>
        <v>0.31</v>
      </c>
      <c r="H166" s="93">
        <f t="shared" si="21"/>
        <v>0.46666666666666667</v>
      </c>
      <c r="I166" s="93">
        <f t="shared" si="21"/>
        <v>0.33374999999999999</v>
      </c>
      <c r="J166" s="93">
        <f t="shared" si="21"/>
        <v>0.54285714285714293</v>
      </c>
      <c r="K166" s="93">
        <f t="shared" si="21"/>
        <v>0.34444444444444444</v>
      </c>
      <c r="L166" s="93">
        <f t="shared" si="21"/>
        <v>0.40374999999999994</v>
      </c>
      <c r="M166" s="93">
        <f t="shared" si="21"/>
        <v>0.58166666666666667</v>
      </c>
      <c r="N166" s="93">
        <f t="shared" si="21"/>
        <v>0.32250000000000001</v>
      </c>
      <c r="O166" s="93">
        <f t="shared" si="21"/>
        <v>0.48666666666666664</v>
      </c>
      <c r="P166" s="93">
        <f t="shared" si="21"/>
        <v>0.63666666666666671</v>
      </c>
      <c r="Q166" s="93">
        <f t="shared" si="21"/>
        <v>0.54571428571428571</v>
      </c>
      <c r="R166" s="93">
        <f t="shared" si="21"/>
        <v>0.68428571428571427</v>
      </c>
      <c r="S166" s="93">
        <f t="shared" si="21"/>
        <v>0.83666666666666667</v>
      </c>
      <c r="T166" s="93">
        <f t="shared" si="21"/>
        <v>0.78999999999999992</v>
      </c>
      <c r="U166" s="93">
        <f t="shared" si="21"/>
        <v>1.4580000000000002</v>
      </c>
      <c r="V166" s="93">
        <f t="shared" si="21"/>
        <v>1.9475000000000002</v>
      </c>
    </row>
    <row r="167" spans="2:24" x14ac:dyDescent="0.35">
      <c r="B167">
        <v>1</v>
      </c>
      <c r="D167" s="93">
        <f t="shared" si="22"/>
        <v>0.46666666666666667</v>
      </c>
      <c r="E167" s="93">
        <f t="shared" si="21"/>
        <v>0.36666666666666664</v>
      </c>
      <c r="F167" s="93">
        <f t="shared" si="21"/>
        <v>0.4</v>
      </c>
      <c r="G167" s="93">
        <f t="shared" si="21"/>
        <v>0.3</v>
      </c>
      <c r="H167" s="93">
        <f t="shared" si="21"/>
        <v>0.46666666666666667</v>
      </c>
      <c r="I167" s="93">
        <f t="shared" si="21"/>
        <v>0.3</v>
      </c>
      <c r="J167" s="93">
        <f t="shared" si="21"/>
        <v>0.54285714285714293</v>
      </c>
      <c r="K167" s="93">
        <f t="shared" si="21"/>
        <v>0.34444444444444444</v>
      </c>
      <c r="L167" s="93">
        <f t="shared" si="21"/>
        <v>0.4</v>
      </c>
      <c r="M167" s="93">
        <f t="shared" si="21"/>
        <v>0.56666666666666665</v>
      </c>
      <c r="N167" s="93">
        <f t="shared" si="21"/>
        <v>0.3</v>
      </c>
      <c r="O167" s="93">
        <f t="shared" si="21"/>
        <v>0.46666666666666667</v>
      </c>
      <c r="P167" s="93">
        <f t="shared" si="21"/>
        <v>0.6166666666666667</v>
      </c>
      <c r="Q167" s="93">
        <f t="shared" si="21"/>
        <v>0.52857142857142858</v>
      </c>
      <c r="R167" s="93">
        <f t="shared" si="21"/>
        <v>0.67142857142857149</v>
      </c>
      <c r="S167" s="93">
        <f t="shared" si="21"/>
        <v>0.81666666666666665</v>
      </c>
      <c r="T167" s="93">
        <f t="shared" si="21"/>
        <v>0.7857142857142857</v>
      </c>
      <c r="U167" s="93">
        <f t="shared" si="21"/>
        <v>1.44</v>
      </c>
      <c r="V167" s="93">
        <f t="shared" si="21"/>
        <v>1.925</v>
      </c>
    </row>
    <row r="169" spans="2:24" x14ac:dyDescent="0.35"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</row>
    <row r="170" spans="2:24" x14ac:dyDescent="0.35"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</row>
    <row r="172" spans="2:24" x14ac:dyDescent="0.35">
      <c r="C172" s="78" t="s">
        <v>275</v>
      </c>
    </row>
    <row r="173" spans="2:24" x14ac:dyDescent="0.35">
      <c r="C173" t="s">
        <v>273</v>
      </c>
      <c r="D173" s="100">
        <f t="shared" ref="D173:V173" si="23">+D103</f>
        <v>24</v>
      </c>
      <c r="E173" s="100">
        <f t="shared" si="23"/>
        <v>24</v>
      </c>
      <c r="F173" s="100">
        <f t="shared" si="23"/>
        <v>31</v>
      </c>
      <c r="G173" s="100">
        <f t="shared" si="23"/>
        <v>29</v>
      </c>
      <c r="H173" s="100">
        <f t="shared" si="23"/>
        <v>29</v>
      </c>
      <c r="I173" s="100">
        <f t="shared" si="23"/>
        <v>28</v>
      </c>
      <c r="J173" s="100">
        <f t="shared" si="23"/>
        <v>19</v>
      </c>
      <c r="K173" s="100">
        <f t="shared" si="23"/>
        <v>33</v>
      </c>
      <c r="L173" s="100">
        <f t="shared" si="23"/>
        <v>39</v>
      </c>
      <c r="M173" s="100">
        <f t="shared" si="23"/>
        <v>31</v>
      </c>
      <c r="N173" s="100">
        <f t="shared" si="23"/>
        <v>43</v>
      </c>
      <c r="O173" s="100">
        <f t="shared" si="23"/>
        <v>33</v>
      </c>
      <c r="P173" s="100">
        <f t="shared" si="23"/>
        <v>34</v>
      </c>
      <c r="Q173" s="100">
        <f t="shared" si="23"/>
        <v>37</v>
      </c>
      <c r="R173" s="100">
        <f t="shared" si="23"/>
        <v>33</v>
      </c>
      <c r="S173" s="100">
        <f t="shared" si="23"/>
        <v>31</v>
      </c>
      <c r="T173" s="100">
        <f t="shared" si="23"/>
        <v>33</v>
      </c>
      <c r="U173" s="100">
        <f t="shared" si="23"/>
        <v>46</v>
      </c>
      <c r="V173" s="100">
        <f t="shared" si="23"/>
        <v>54</v>
      </c>
    </row>
    <row r="174" spans="2:24" x14ac:dyDescent="0.35">
      <c r="C174" t="s">
        <v>276</v>
      </c>
      <c r="D174">
        <f t="shared" ref="D174:V174" si="24">+D131</f>
        <v>3</v>
      </c>
      <c r="E174">
        <f t="shared" si="24"/>
        <v>5</v>
      </c>
      <c r="F174">
        <f t="shared" si="24"/>
        <v>12</v>
      </c>
      <c r="G174">
        <f t="shared" si="24"/>
        <v>4</v>
      </c>
      <c r="H174">
        <f t="shared" si="24"/>
        <v>5</v>
      </c>
      <c r="I174">
        <f t="shared" si="24"/>
        <v>5</v>
      </c>
      <c r="J174">
        <f t="shared" si="24"/>
        <v>3</v>
      </c>
      <c r="K174">
        <f t="shared" si="24"/>
        <v>-9</v>
      </c>
      <c r="L174">
        <f t="shared" si="24"/>
        <v>-16</v>
      </c>
      <c r="M174">
        <f t="shared" si="24"/>
        <v>0</v>
      </c>
      <c r="N174">
        <f t="shared" si="24"/>
        <v>0</v>
      </c>
      <c r="O174">
        <f t="shared" si="24"/>
        <v>2</v>
      </c>
      <c r="P174">
        <f t="shared" si="24"/>
        <v>-1</v>
      </c>
      <c r="Q174">
        <f t="shared" si="24"/>
        <v>4</v>
      </c>
      <c r="R174">
        <f t="shared" si="24"/>
        <v>-12</v>
      </c>
      <c r="S174">
        <f t="shared" si="24"/>
        <v>-1</v>
      </c>
      <c r="T174">
        <f t="shared" si="24"/>
        <v>2</v>
      </c>
      <c r="U174">
        <f t="shared" si="24"/>
        <v>-1</v>
      </c>
      <c r="V174">
        <f t="shared" si="24"/>
        <v>-5</v>
      </c>
    </row>
    <row r="175" spans="2:24" x14ac:dyDescent="0.35">
      <c r="B175">
        <v>0.15</v>
      </c>
      <c r="C175" t="s">
        <v>280</v>
      </c>
      <c r="D175" s="100">
        <f>MIN(D$173,MAX(D$174*$B175,0))</f>
        <v>0.44999999999999996</v>
      </c>
      <c r="E175" s="100">
        <f t="shared" ref="E175:V179" si="25">MIN(E$173,MAX(E$174*$B175,0))</f>
        <v>0.75</v>
      </c>
      <c r="F175" s="100">
        <f t="shared" si="25"/>
        <v>1.7999999999999998</v>
      </c>
      <c r="G175" s="100">
        <f t="shared" si="25"/>
        <v>0.6</v>
      </c>
      <c r="H175" s="100">
        <f t="shared" si="25"/>
        <v>0.75</v>
      </c>
      <c r="I175" s="100">
        <f t="shared" si="25"/>
        <v>0.75</v>
      </c>
      <c r="J175" s="100">
        <f t="shared" si="25"/>
        <v>0.44999999999999996</v>
      </c>
      <c r="K175" s="100">
        <f t="shared" si="25"/>
        <v>0</v>
      </c>
      <c r="L175" s="100">
        <f t="shared" si="25"/>
        <v>0</v>
      </c>
      <c r="M175" s="100">
        <f t="shared" si="25"/>
        <v>0</v>
      </c>
      <c r="N175" s="100">
        <f t="shared" si="25"/>
        <v>0</v>
      </c>
      <c r="O175" s="100">
        <f t="shared" si="25"/>
        <v>0.3</v>
      </c>
      <c r="P175" s="100">
        <f t="shared" si="25"/>
        <v>0</v>
      </c>
      <c r="Q175" s="100">
        <f t="shared" si="25"/>
        <v>0.6</v>
      </c>
      <c r="R175" s="100">
        <f t="shared" si="25"/>
        <v>0</v>
      </c>
      <c r="S175" s="100">
        <f t="shared" si="25"/>
        <v>0</v>
      </c>
      <c r="T175" s="100">
        <f t="shared" si="25"/>
        <v>0.3</v>
      </c>
      <c r="U175" s="100">
        <f t="shared" si="25"/>
        <v>0</v>
      </c>
      <c r="V175" s="100">
        <f t="shared" si="25"/>
        <v>0</v>
      </c>
    </row>
    <row r="176" spans="2:24" x14ac:dyDescent="0.35">
      <c r="B176">
        <v>0.3</v>
      </c>
      <c r="D176" s="100">
        <f t="shared" ref="D176:S179" si="26">MIN(D$173,MAX(D$174*$B176,0))</f>
        <v>0.89999999999999991</v>
      </c>
      <c r="E176" s="100">
        <f t="shared" si="26"/>
        <v>1.5</v>
      </c>
      <c r="F176" s="100">
        <f t="shared" si="26"/>
        <v>3.5999999999999996</v>
      </c>
      <c r="G176" s="100">
        <f t="shared" si="26"/>
        <v>1.2</v>
      </c>
      <c r="H176" s="100">
        <f t="shared" si="26"/>
        <v>1.5</v>
      </c>
      <c r="I176" s="100">
        <f t="shared" si="26"/>
        <v>1.5</v>
      </c>
      <c r="J176" s="100">
        <f t="shared" si="26"/>
        <v>0.89999999999999991</v>
      </c>
      <c r="K176" s="100">
        <f t="shared" si="26"/>
        <v>0</v>
      </c>
      <c r="L176" s="100">
        <f t="shared" si="26"/>
        <v>0</v>
      </c>
      <c r="M176" s="100">
        <f t="shared" si="26"/>
        <v>0</v>
      </c>
      <c r="N176" s="100">
        <f t="shared" si="26"/>
        <v>0</v>
      </c>
      <c r="O176" s="100">
        <f t="shared" si="26"/>
        <v>0.6</v>
      </c>
      <c r="P176" s="100">
        <f t="shared" si="26"/>
        <v>0</v>
      </c>
      <c r="Q176" s="100">
        <f t="shared" si="26"/>
        <v>1.2</v>
      </c>
      <c r="R176" s="100">
        <f t="shared" si="26"/>
        <v>0</v>
      </c>
      <c r="S176" s="100">
        <f t="shared" si="26"/>
        <v>0</v>
      </c>
      <c r="T176" s="100">
        <f t="shared" si="25"/>
        <v>0.6</v>
      </c>
      <c r="U176" s="100">
        <f t="shared" si="25"/>
        <v>0</v>
      </c>
      <c r="V176" s="100">
        <f t="shared" si="25"/>
        <v>0</v>
      </c>
    </row>
    <row r="177" spans="2:24" x14ac:dyDescent="0.35">
      <c r="B177">
        <v>0.5</v>
      </c>
      <c r="D177" s="100">
        <f t="shared" si="26"/>
        <v>1.5</v>
      </c>
      <c r="E177" s="100">
        <f t="shared" si="25"/>
        <v>2.5</v>
      </c>
      <c r="F177" s="100">
        <f t="shared" si="25"/>
        <v>6</v>
      </c>
      <c r="G177" s="100">
        <f t="shared" si="25"/>
        <v>2</v>
      </c>
      <c r="H177" s="100">
        <f t="shared" si="25"/>
        <v>2.5</v>
      </c>
      <c r="I177" s="100">
        <f t="shared" si="25"/>
        <v>2.5</v>
      </c>
      <c r="J177" s="100">
        <f t="shared" si="25"/>
        <v>1.5</v>
      </c>
      <c r="K177" s="100">
        <f t="shared" si="25"/>
        <v>0</v>
      </c>
      <c r="L177" s="100">
        <f t="shared" si="25"/>
        <v>0</v>
      </c>
      <c r="M177" s="100">
        <f t="shared" si="25"/>
        <v>0</v>
      </c>
      <c r="N177" s="100">
        <f t="shared" si="25"/>
        <v>0</v>
      </c>
      <c r="O177" s="100">
        <f t="shared" si="25"/>
        <v>1</v>
      </c>
      <c r="P177" s="100">
        <f t="shared" si="25"/>
        <v>0</v>
      </c>
      <c r="Q177" s="100">
        <f t="shared" si="25"/>
        <v>2</v>
      </c>
      <c r="R177" s="100">
        <f t="shared" si="25"/>
        <v>0</v>
      </c>
      <c r="S177" s="100">
        <f t="shared" si="25"/>
        <v>0</v>
      </c>
      <c r="T177" s="100">
        <f t="shared" si="25"/>
        <v>1</v>
      </c>
      <c r="U177" s="100">
        <f t="shared" si="25"/>
        <v>0</v>
      </c>
      <c r="V177" s="100">
        <f t="shared" si="25"/>
        <v>0</v>
      </c>
    </row>
    <row r="178" spans="2:24" x14ac:dyDescent="0.35">
      <c r="B178" s="110">
        <v>0.7</v>
      </c>
      <c r="C178" s="110" t="s">
        <v>312</v>
      </c>
      <c r="D178" s="100">
        <f t="shared" si="26"/>
        <v>2.0999999999999996</v>
      </c>
      <c r="E178" s="100">
        <f t="shared" si="25"/>
        <v>3.5</v>
      </c>
      <c r="F178" s="100">
        <f t="shared" si="25"/>
        <v>8.3999999999999986</v>
      </c>
      <c r="G178" s="100">
        <f t="shared" si="25"/>
        <v>2.8</v>
      </c>
      <c r="H178" s="100">
        <f t="shared" si="25"/>
        <v>3.5</v>
      </c>
      <c r="I178" s="100">
        <f t="shared" si="25"/>
        <v>3.5</v>
      </c>
      <c r="J178" s="100">
        <f t="shared" si="25"/>
        <v>2.0999999999999996</v>
      </c>
      <c r="K178" s="100">
        <f t="shared" si="25"/>
        <v>0</v>
      </c>
      <c r="L178" s="100">
        <f t="shared" si="25"/>
        <v>0</v>
      </c>
      <c r="M178" s="100">
        <f t="shared" si="25"/>
        <v>0</v>
      </c>
      <c r="N178" s="100">
        <f t="shared" si="25"/>
        <v>0</v>
      </c>
      <c r="O178" s="100">
        <f t="shared" si="25"/>
        <v>1.4</v>
      </c>
      <c r="P178" s="100">
        <f t="shared" si="25"/>
        <v>0</v>
      </c>
      <c r="Q178" s="100">
        <f t="shared" si="25"/>
        <v>2.8</v>
      </c>
      <c r="R178" s="100">
        <f t="shared" si="25"/>
        <v>0</v>
      </c>
      <c r="S178" s="100">
        <f t="shared" si="25"/>
        <v>0</v>
      </c>
      <c r="T178" s="100">
        <f t="shared" si="25"/>
        <v>1.4</v>
      </c>
      <c r="U178" s="100">
        <f t="shared" si="25"/>
        <v>0</v>
      </c>
      <c r="V178" s="100">
        <f t="shared" si="25"/>
        <v>0</v>
      </c>
    </row>
    <row r="179" spans="2:24" ht="15" thickBot="1" x14ac:dyDescent="0.4">
      <c r="B179">
        <v>1</v>
      </c>
      <c r="D179" s="100">
        <f t="shared" si="26"/>
        <v>3</v>
      </c>
      <c r="E179" s="100">
        <f t="shared" si="25"/>
        <v>5</v>
      </c>
      <c r="F179" s="100">
        <f t="shared" si="25"/>
        <v>12</v>
      </c>
      <c r="G179" s="100">
        <f t="shared" si="25"/>
        <v>4</v>
      </c>
      <c r="H179" s="100">
        <f t="shared" si="25"/>
        <v>5</v>
      </c>
      <c r="I179" s="100">
        <f t="shared" si="25"/>
        <v>5</v>
      </c>
      <c r="J179" s="100">
        <f t="shared" si="25"/>
        <v>3</v>
      </c>
      <c r="K179" s="100">
        <f t="shared" si="25"/>
        <v>0</v>
      </c>
      <c r="L179" s="100">
        <f t="shared" si="25"/>
        <v>0</v>
      </c>
      <c r="M179" s="100">
        <f t="shared" si="25"/>
        <v>0</v>
      </c>
      <c r="N179" s="100">
        <f t="shared" si="25"/>
        <v>0</v>
      </c>
      <c r="O179" s="100">
        <f t="shared" si="25"/>
        <v>2</v>
      </c>
      <c r="P179" s="100">
        <f t="shared" si="25"/>
        <v>0</v>
      </c>
      <c r="Q179" s="100">
        <f t="shared" si="25"/>
        <v>4</v>
      </c>
      <c r="R179" s="100">
        <f t="shared" si="25"/>
        <v>0</v>
      </c>
      <c r="S179" s="100">
        <f t="shared" si="25"/>
        <v>0</v>
      </c>
      <c r="T179" s="100">
        <f t="shared" si="25"/>
        <v>2</v>
      </c>
      <c r="U179" s="100">
        <f t="shared" si="25"/>
        <v>0</v>
      </c>
      <c r="V179" s="100">
        <f t="shared" si="25"/>
        <v>0</v>
      </c>
    </row>
    <row r="180" spans="2:24" x14ac:dyDescent="0.35">
      <c r="D180" s="64" t="s">
        <v>7</v>
      </c>
      <c r="E180" s="64" t="s">
        <v>8</v>
      </c>
      <c r="F180" s="65" t="s">
        <v>9</v>
      </c>
      <c r="G180" s="65" t="s">
        <v>10</v>
      </c>
      <c r="H180" s="65" t="s">
        <v>11</v>
      </c>
      <c r="I180" s="65" t="s">
        <v>12</v>
      </c>
      <c r="J180" s="65" t="s">
        <v>13</v>
      </c>
      <c r="K180" s="65" t="s">
        <v>14</v>
      </c>
      <c r="L180" s="65" t="s">
        <v>15</v>
      </c>
      <c r="M180" s="65" t="s">
        <v>16</v>
      </c>
      <c r="N180" s="65" t="s">
        <v>17</v>
      </c>
      <c r="O180" s="65" t="s">
        <v>18</v>
      </c>
      <c r="P180" s="65" t="s">
        <v>19</v>
      </c>
      <c r="Q180" s="65" t="s">
        <v>20</v>
      </c>
      <c r="R180" s="65" t="s">
        <v>21</v>
      </c>
      <c r="S180" s="65" t="s">
        <v>22</v>
      </c>
      <c r="T180" s="65" t="s">
        <v>23</v>
      </c>
      <c r="U180" s="65">
        <v>7</v>
      </c>
      <c r="V180" s="66">
        <v>8</v>
      </c>
    </row>
    <row r="181" spans="2:24" x14ac:dyDescent="0.35">
      <c r="C181" t="s">
        <v>281</v>
      </c>
      <c r="D181" s="100">
        <f>+AE117</f>
        <v>10</v>
      </c>
      <c r="E181" s="100">
        <f t="shared" ref="E181:V181" si="27">+AF117</f>
        <v>11</v>
      </c>
      <c r="F181" s="100">
        <f t="shared" si="27"/>
        <v>13</v>
      </c>
      <c r="G181" s="100">
        <f t="shared" si="27"/>
        <v>12</v>
      </c>
      <c r="H181" s="100">
        <f t="shared" si="27"/>
        <v>13</v>
      </c>
      <c r="I181" s="100">
        <f t="shared" si="27"/>
        <v>16</v>
      </c>
      <c r="J181" s="100">
        <f t="shared" si="27"/>
        <v>15</v>
      </c>
      <c r="K181" s="100">
        <f t="shared" si="27"/>
        <v>21</v>
      </c>
      <c r="L181" s="100">
        <f t="shared" si="27"/>
        <v>22</v>
      </c>
      <c r="M181" s="100">
        <f t="shared" si="27"/>
        <v>15</v>
      </c>
      <c r="N181" s="100">
        <f t="shared" si="27"/>
        <v>19</v>
      </c>
      <c r="O181" s="100">
        <f t="shared" si="27"/>
        <v>15</v>
      </c>
      <c r="P181" s="100">
        <f t="shared" si="27"/>
        <v>14</v>
      </c>
      <c r="Q181" s="100">
        <f t="shared" si="27"/>
        <v>17</v>
      </c>
      <c r="R181" s="100">
        <f t="shared" si="27"/>
        <v>16</v>
      </c>
      <c r="S181" s="100">
        <f t="shared" si="27"/>
        <v>13</v>
      </c>
      <c r="T181" s="100">
        <f t="shared" si="27"/>
        <v>16</v>
      </c>
      <c r="U181" s="100">
        <f t="shared" si="27"/>
        <v>12</v>
      </c>
      <c r="V181" s="100">
        <f t="shared" si="27"/>
        <v>10</v>
      </c>
    </row>
    <row r="182" spans="2:24" x14ac:dyDescent="0.35">
      <c r="B182">
        <v>0.15</v>
      </c>
      <c r="C182" t="s">
        <v>279</v>
      </c>
      <c r="D182" s="93">
        <f>MAX(0,D$173-D175)/D$181/10</f>
        <v>0.23549999999999999</v>
      </c>
      <c r="E182" s="93">
        <f t="shared" ref="E182:V186" si="28">MAX(0,E$173-E175)/E$181/10</f>
        <v>0.21136363636363636</v>
      </c>
      <c r="F182" s="93">
        <f t="shared" si="28"/>
        <v>0.22461538461538461</v>
      </c>
      <c r="G182" s="93">
        <f t="shared" si="28"/>
        <v>0.23666666666666666</v>
      </c>
      <c r="H182" s="93">
        <f t="shared" si="28"/>
        <v>0.21730769230769229</v>
      </c>
      <c r="I182" s="93">
        <f t="shared" si="28"/>
        <v>0.17031250000000001</v>
      </c>
      <c r="J182" s="93">
        <f t="shared" si="28"/>
        <v>0.12366666666666667</v>
      </c>
      <c r="K182" s="93">
        <f t="shared" si="28"/>
        <v>0.15714285714285714</v>
      </c>
      <c r="L182" s="93">
        <f t="shared" si="28"/>
        <v>0.17727272727272728</v>
      </c>
      <c r="M182" s="93">
        <f t="shared" si="28"/>
        <v>0.20666666666666669</v>
      </c>
      <c r="N182" s="93">
        <f t="shared" si="28"/>
        <v>0.22631578947368419</v>
      </c>
      <c r="O182" s="93">
        <f t="shared" si="28"/>
        <v>0.21800000000000003</v>
      </c>
      <c r="P182" s="93">
        <f t="shared" si="28"/>
        <v>0.24285714285714283</v>
      </c>
      <c r="Q182" s="93">
        <f t="shared" si="28"/>
        <v>0.21411764705882352</v>
      </c>
      <c r="R182" s="93">
        <f t="shared" si="28"/>
        <v>0.20624999999999999</v>
      </c>
      <c r="S182" s="93">
        <f t="shared" si="28"/>
        <v>0.23846153846153845</v>
      </c>
      <c r="T182" s="93">
        <f t="shared" si="28"/>
        <v>0.20437500000000003</v>
      </c>
      <c r="U182" s="93">
        <f t="shared" si="28"/>
        <v>0.38333333333333336</v>
      </c>
      <c r="V182" s="93">
        <f t="shared" si="28"/>
        <v>0.54</v>
      </c>
      <c r="X182" s="101">
        <f>+X163</f>
        <v>1.5</v>
      </c>
    </row>
    <row r="183" spans="2:24" x14ac:dyDescent="0.35">
      <c r="B183">
        <v>0.3</v>
      </c>
      <c r="D183" s="93">
        <f t="shared" ref="D183:S186" si="29">MAX(0,D$173-D176)/D$181/10</f>
        <v>0.23100000000000001</v>
      </c>
      <c r="E183" s="93">
        <f t="shared" si="29"/>
        <v>0.20454545454545453</v>
      </c>
      <c r="F183" s="93">
        <f t="shared" si="29"/>
        <v>0.21076923076923076</v>
      </c>
      <c r="G183" s="93">
        <f t="shared" si="29"/>
        <v>0.23166666666666669</v>
      </c>
      <c r="H183" s="93">
        <f t="shared" si="29"/>
        <v>0.21153846153846154</v>
      </c>
      <c r="I183" s="93">
        <f t="shared" si="29"/>
        <v>0.16562499999999999</v>
      </c>
      <c r="J183" s="93">
        <f t="shared" si="29"/>
        <v>0.12066666666666667</v>
      </c>
      <c r="K183" s="93">
        <f t="shared" si="29"/>
        <v>0.15714285714285714</v>
      </c>
      <c r="L183" s="93">
        <f t="shared" si="29"/>
        <v>0.17727272727272728</v>
      </c>
      <c r="M183" s="93">
        <f t="shared" si="29"/>
        <v>0.20666666666666669</v>
      </c>
      <c r="N183" s="93">
        <f t="shared" si="29"/>
        <v>0.22631578947368419</v>
      </c>
      <c r="O183" s="93">
        <f t="shared" si="29"/>
        <v>0.21599999999999997</v>
      </c>
      <c r="P183" s="93">
        <f t="shared" si="29"/>
        <v>0.24285714285714283</v>
      </c>
      <c r="Q183" s="93">
        <f t="shared" si="29"/>
        <v>0.2105882352941176</v>
      </c>
      <c r="R183" s="93">
        <f t="shared" si="29"/>
        <v>0.20624999999999999</v>
      </c>
      <c r="S183" s="93">
        <f t="shared" si="29"/>
        <v>0.23846153846153845</v>
      </c>
      <c r="T183" s="93">
        <f t="shared" si="28"/>
        <v>0.20249999999999999</v>
      </c>
      <c r="U183" s="93">
        <f t="shared" si="28"/>
        <v>0.38333333333333336</v>
      </c>
      <c r="V183" s="93">
        <f t="shared" si="28"/>
        <v>0.54</v>
      </c>
    </row>
    <row r="184" spans="2:24" x14ac:dyDescent="0.35">
      <c r="B184">
        <v>0.5</v>
      </c>
      <c r="D184" s="93">
        <f t="shared" si="29"/>
        <v>0.22500000000000001</v>
      </c>
      <c r="E184" s="93">
        <f t="shared" si="28"/>
        <v>0.19545454545454546</v>
      </c>
      <c r="F184" s="93">
        <f t="shared" si="28"/>
        <v>0.19230769230769232</v>
      </c>
      <c r="G184" s="93">
        <f t="shared" si="28"/>
        <v>0.22500000000000001</v>
      </c>
      <c r="H184" s="93">
        <f t="shared" si="28"/>
        <v>0.20384615384615384</v>
      </c>
      <c r="I184" s="93">
        <f t="shared" si="28"/>
        <v>0.15937499999999999</v>
      </c>
      <c r="J184" s="93">
        <f t="shared" si="28"/>
        <v>0.11666666666666667</v>
      </c>
      <c r="K184" s="93">
        <f t="shared" si="28"/>
        <v>0.15714285714285714</v>
      </c>
      <c r="L184" s="93">
        <f t="shared" si="28"/>
        <v>0.17727272727272728</v>
      </c>
      <c r="M184" s="93">
        <f t="shared" si="28"/>
        <v>0.20666666666666669</v>
      </c>
      <c r="N184" s="93">
        <f t="shared" si="28"/>
        <v>0.22631578947368419</v>
      </c>
      <c r="O184" s="93">
        <f t="shared" si="28"/>
        <v>0.21333333333333332</v>
      </c>
      <c r="P184" s="93">
        <f t="shared" si="28"/>
        <v>0.24285714285714283</v>
      </c>
      <c r="Q184" s="93">
        <f t="shared" si="28"/>
        <v>0.20588235294117646</v>
      </c>
      <c r="R184" s="93">
        <f t="shared" si="28"/>
        <v>0.20624999999999999</v>
      </c>
      <c r="S184" s="93">
        <f t="shared" si="28"/>
        <v>0.23846153846153845</v>
      </c>
      <c r="T184" s="93">
        <f t="shared" si="28"/>
        <v>0.2</v>
      </c>
      <c r="U184" s="93">
        <f t="shared" si="28"/>
        <v>0.38333333333333336</v>
      </c>
      <c r="V184" s="93">
        <f t="shared" si="28"/>
        <v>0.54</v>
      </c>
    </row>
    <row r="185" spans="2:24" x14ac:dyDescent="0.35">
      <c r="B185" s="110">
        <v>0.7</v>
      </c>
      <c r="C185" s="110" t="s">
        <v>312</v>
      </c>
      <c r="D185" s="93">
        <f t="shared" si="29"/>
        <v>0.219</v>
      </c>
      <c r="E185" s="93">
        <f t="shared" si="28"/>
        <v>0.18636363636363634</v>
      </c>
      <c r="F185" s="93">
        <f t="shared" si="28"/>
        <v>0.17384615384615384</v>
      </c>
      <c r="G185" s="93">
        <f t="shared" si="28"/>
        <v>0.21833333333333332</v>
      </c>
      <c r="H185" s="93">
        <f t="shared" si="28"/>
        <v>0.19615384615384615</v>
      </c>
      <c r="I185" s="93">
        <f t="shared" si="28"/>
        <v>0.15312500000000001</v>
      </c>
      <c r="J185" s="93">
        <f t="shared" si="28"/>
        <v>0.11266666666666665</v>
      </c>
      <c r="K185" s="93">
        <f t="shared" si="28"/>
        <v>0.15714285714285714</v>
      </c>
      <c r="L185" s="93">
        <f t="shared" si="28"/>
        <v>0.17727272727272728</v>
      </c>
      <c r="M185" s="93">
        <f t="shared" si="28"/>
        <v>0.20666666666666669</v>
      </c>
      <c r="N185" s="93">
        <f t="shared" si="28"/>
        <v>0.22631578947368419</v>
      </c>
      <c r="O185" s="93">
        <f t="shared" si="28"/>
        <v>0.2106666666666667</v>
      </c>
      <c r="P185" s="93">
        <f t="shared" si="28"/>
        <v>0.24285714285714283</v>
      </c>
      <c r="Q185" s="93">
        <f t="shared" si="28"/>
        <v>0.20117647058823529</v>
      </c>
      <c r="R185" s="93">
        <f t="shared" si="28"/>
        <v>0.20624999999999999</v>
      </c>
      <c r="S185" s="93">
        <f t="shared" si="28"/>
        <v>0.23846153846153845</v>
      </c>
      <c r="T185" s="93">
        <f t="shared" si="28"/>
        <v>0.19750000000000001</v>
      </c>
      <c r="U185" s="93">
        <f t="shared" si="28"/>
        <v>0.38333333333333336</v>
      </c>
      <c r="V185" s="93">
        <f t="shared" si="28"/>
        <v>0.54</v>
      </c>
    </row>
    <row r="186" spans="2:24" x14ac:dyDescent="0.35">
      <c r="B186">
        <v>1</v>
      </c>
      <c r="D186" s="93">
        <f t="shared" si="29"/>
        <v>0.21000000000000002</v>
      </c>
      <c r="E186" s="93">
        <f t="shared" si="28"/>
        <v>0.17272727272727273</v>
      </c>
      <c r="F186" s="93">
        <f t="shared" si="28"/>
        <v>0.14615384615384613</v>
      </c>
      <c r="G186" s="93">
        <f t="shared" si="28"/>
        <v>0.20833333333333334</v>
      </c>
      <c r="H186" s="93">
        <f t="shared" si="28"/>
        <v>0.18461538461538463</v>
      </c>
      <c r="I186" s="93">
        <f t="shared" si="28"/>
        <v>0.14374999999999999</v>
      </c>
      <c r="J186" s="93">
        <f t="shared" si="28"/>
        <v>0.10666666666666666</v>
      </c>
      <c r="K186" s="93">
        <f t="shared" si="28"/>
        <v>0.15714285714285714</v>
      </c>
      <c r="L186" s="93">
        <f t="shared" si="28"/>
        <v>0.17727272727272728</v>
      </c>
      <c r="M186" s="93">
        <f t="shared" si="28"/>
        <v>0.20666666666666669</v>
      </c>
      <c r="N186" s="93">
        <f t="shared" si="28"/>
        <v>0.22631578947368419</v>
      </c>
      <c r="O186" s="93">
        <f t="shared" si="28"/>
        <v>0.20666666666666669</v>
      </c>
      <c r="P186" s="93">
        <f t="shared" si="28"/>
        <v>0.24285714285714283</v>
      </c>
      <c r="Q186" s="93">
        <f t="shared" si="28"/>
        <v>0.19411764705882353</v>
      </c>
      <c r="R186" s="93">
        <f t="shared" si="28"/>
        <v>0.20624999999999999</v>
      </c>
      <c r="S186" s="93">
        <f t="shared" si="28"/>
        <v>0.23846153846153845</v>
      </c>
      <c r="T186" s="93">
        <f t="shared" si="28"/>
        <v>0.19375000000000001</v>
      </c>
      <c r="U186" s="93">
        <f t="shared" si="28"/>
        <v>0.38333333333333336</v>
      </c>
      <c r="V186" s="93">
        <f t="shared" si="28"/>
        <v>0.54</v>
      </c>
    </row>
  </sheetData>
  <mergeCells count="2">
    <mergeCell ref="C67:C68"/>
    <mergeCell ref="D67:V67"/>
  </mergeCells>
  <conditionalFormatting sqref="D83:V91">
    <cfRule type="cellIs" dxfId="8" priority="1" operator="lessThanOrEqual">
      <formula>0</formula>
    </cfRule>
  </conditionalFormatting>
  <conditionalFormatting sqref="D97:V105">
    <cfRule type="cellIs" dxfId="7" priority="13" operator="equal">
      <formula>5</formula>
    </cfRule>
  </conditionalFormatting>
  <conditionalFormatting sqref="D111:V118">
    <cfRule type="cellIs" dxfId="6" priority="12" operator="equal">
      <formula>0</formula>
    </cfRule>
  </conditionalFormatting>
  <conditionalFormatting sqref="D145:V145 D151:V151">
    <cfRule type="cellIs" dxfId="5" priority="10" operator="equal">
      <formula>FALSE</formula>
    </cfRule>
  </conditionalFormatting>
  <conditionalFormatting sqref="D146:V150">
    <cfRule type="cellIs" dxfId="4" priority="9" operator="equal">
      <formula>0</formula>
    </cfRule>
  </conditionalFormatting>
  <conditionalFormatting sqref="D162:V162 D168:V168">
    <cfRule type="cellIs" dxfId="3" priority="7" operator="equal">
      <formula>FALSE</formula>
    </cfRule>
  </conditionalFormatting>
  <conditionalFormatting sqref="D163:V167">
    <cfRule type="cellIs" dxfId="2" priority="6" operator="equal">
      <formula>0</formula>
    </cfRule>
  </conditionalFormatting>
  <conditionalFormatting sqref="D181:V181">
    <cfRule type="cellIs" dxfId="1" priority="4" operator="equal">
      <formula>FALSE</formula>
    </cfRule>
  </conditionalFormatting>
  <conditionalFormatting sqref="D182:V186">
    <cfRule type="cellIs" dxfId="0" priority="3" operator="equal">
      <formula>0</formula>
    </cfRule>
  </conditionalFormatting>
  <conditionalFormatting sqref="D111:X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D146:X150">
    <cfRule type="colorScale" priority="8">
      <colorScale>
        <cfvo type="min"/>
        <cfvo type="max"/>
        <color rgb="FFFCFCFF"/>
        <color rgb="FFF8696B"/>
      </colorScale>
    </cfRule>
  </conditionalFormatting>
  <conditionalFormatting sqref="D163:X167">
    <cfRule type="colorScale" priority="5">
      <colorScale>
        <cfvo type="min"/>
        <cfvo type="max"/>
        <color rgb="FFFCFCFF"/>
        <color rgb="FFF8696B"/>
      </colorScale>
    </cfRule>
  </conditionalFormatting>
  <conditionalFormatting sqref="D182:X186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53C7-0B4B-4B01-B060-17BC67B5001A}">
  <dimension ref="F6:T17"/>
  <sheetViews>
    <sheetView workbookViewId="0">
      <selection activeCell="Q6" sqref="Q6:T17"/>
    </sheetView>
  </sheetViews>
  <sheetFormatPr defaultRowHeight="14.5" x14ac:dyDescent="0.35"/>
  <sheetData>
    <row r="6" spans="6:20" x14ac:dyDescent="0.35">
      <c r="F6" t="s">
        <v>292</v>
      </c>
      <c r="J6" t="s">
        <v>304</v>
      </c>
      <c r="Q6" t="s">
        <v>306</v>
      </c>
    </row>
    <row r="8" spans="6:20" x14ac:dyDescent="0.35">
      <c r="G8" t="s">
        <v>299</v>
      </c>
      <c r="H8" t="s">
        <v>300</v>
      </c>
      <c r="I8" t="s">
        <v>298</v>
      </c>
      <c r="J8" t="s">
        <v>297</v>
      </c>
      <c r="K8" t="s">
        <v>296</v>
      </c>
      <c r="L8" t="s">
        <v>295</v>
      </c>
      <c r="M8" t="s">
        <v>294</v>
      </c>
      <c r="N8" t="s">
        <v>293</v>
      </c>
      <c r="Q8" t="s">
        <v>305</v>
      </c>
      <c r="R8" t="s">
        <v>301</v>
      </c>
      <c r="S8" t="s">
        <v>302</v>
      </c>
      <c r="T8" t="s">
        <v>303</v>
      </c>
    </row>
    <row r="9" spans="6:20" ht="29.5" x14ac:dyDescent="0.35">
      <c r="F9" s="104" t="s">
        <v>283</v>
      </c>
      <c r="G9" s="105">
        <v>329</v>
      </c>
      <c r="H9" s="105">
        <v>3600</v>
      </c>
      <c r="I9" s="105">
        <v>238</v>
      </c>
      <c r="J9" s="105">
        <v>349</v>
      </c>
      <c r="K9" s="105">
        <v>120</v>
      </c>
      <c r="L9" s="105">
        <v>81</v>
      </c>
      <c r="M9" s="105">
        <v>15</v>
      </c>
      <c r="N9" s="105">
        <v>22</v>
      </c>
      <c r="Q9" t="str">
        <f>RIGHT(F9,4)</f>
        <v>1920</v>
      </c>
      <c r="R9" s="106">
        <f>+K9</f>
        <v>120</v>
      </c>
      <c r="S9" s="106">
        <f>+L9+M9</f>
        <v>96</v>
      </c>
      <c r="T9">
        <f>+S9/(R9+S9)</f>
        <v>0.44444444444444442</v>
      </c>
    </row>
    <row r="10" spans="6:20" ht="29.5" x14ac:dyDescent="0.35">
      <c r="F10" s="104" t="s">
        <v>284</v>
      </c>
      <c r="G10" s="105">
        <v>379</v>
      </c>
      <c r="H10" s="105">
        <v>5646</v>
      </c>
      <c r="I10" s="105">
        <v>401</v>
      </c>
      <c r="J10" s="105">
        <v>643</v>
      </c>
      <c r="K10" s="105">
        <v>222</v>
      </c>
      <c r="L10" s="105">
        <v>124</v>
      </c>
      <c r="M10" s="105">
        <v>14</v>
      </c>
      <c r="N10" s="105">
        <v>41</v>
      </c>
      <c r="Q10" t="str">
        <f>RIGHT(F10,4)</f>
        <v>1945</v>
      </c>
      <c r="R10" s="106">
        <f t="shared" ref="R10:R17" si="0">+K10</f>
        <v>222</v>
      </c>
      <c r="S10" s="106">
        <f t="shared" ref="S10:S17" si="1">+L10+M10</f>
        <v>138</v>
      </c>
      <c r="T10">
        <f t="shared" ref="T10:T17" si="2">+S10/(R10+S10)</f>
        <v>0.38333333333333336</v>
      </c>
    </row>
    <row r="11" spans="6:20" ht="29.5" x14ac:dyDescent="0.35">
      <c r="F11" s="104" t="s">
        <v>285</v>
      </c>
      <c r="G11" s="105">
        <v>517</v>
      </c>
      <c r="H11" s="105">
        <v>6937</v>
      </c>
      <c r="I11" s="105">
        <v>446</v>
      </c>
      <c r="J11" s="105">
        <v>657</v>
      </c>
      <c r="K11" s="105">
        <v>227</v>
      </c>
      <c r="L11" s="105">
        <v>173</v>
      </c>
      <c r="M11" s="105">
        <v>12</v>
      </c>
      <c r="N11" s="105">
        <v>35</v>
      </c>
      <c r="Q11" t="str">
        <f t="shared" ref="Q11:Q17" si="3">RIGHT(F11,4)</f>
        <v>1959</v>
      </c>
      <c r="R11" s="106">
        <f t="shared" si="0"/>
        <v>227</v>
      </c>
      <c r="S11" s="106">
        <f t="shared" si="1"/>
        <v>185</v>
      </c>
      <c r="T11">
        <f t="shared" si="2"/>
        <v>0.44902912621359226</v>
      </c>
    </row>
    <row r="12" spans="6:20" ht="29.5" x14ac:dyDescent="0.35">
      <c r="F12" s="104" t="s">
        <v>286</v>
      </c>
      <c r="G12" s="105">
        <v>685</v>
      </c>
      <c r="H12" s="105">
        <v>10360</v>
      </c>
      <c r="I12" s="105">
        <v>764</v>
      </c>
      <c r="J12" s="105">
        <v>1185</v>
      </c>
      <c r="K12" s="105">
        <v>409</v>
      </c>
      <c r="L12" s="105">
        <v>289</v>
      </c>
      <c r="M12" s="105">
        <v>11</v>
      </c>
      <c r="N12" s="105">
        <v>56</v>
      </c>
      <c r="Q12" t="str">
        <f t="shared" si="3"/>
        <v>1969</v>
      </c>
      <c r="R12" s="106">
        <f t="shared" si="0"/>
        <v>409</v>
      </c>
      <c r="S12" s="106">
        <f t="shared" si="1"/>
        <v>300</v>
      </c>
      <c r="T12">
        <f t="shared" si="2"/>
        <v>0.42313117066290551</v>
      </c>
    </row>
    <row r="13" spans="6:20" ht="29.5" x14ac:dyDescent="0.35">
      <c r="F13" s="104" t="s">
        <v>287</v>
      </c>
      <c r="G13" s="105">
        <v>831</v>
      </c>
      <c r="H13" s="105">
        <v>13061</v>
      </c>
      <c r="I13" s="105">
        <v>905</v>
      </c>
      <c r="J13" s="105">
        <v>1579</v>
      </c>
      <c r="K13" s="105">
        <v>545</v>
      </c>
      <c r="L13" s="105">
        <v>303</v>
      </c>
      <c r="M13" s="105">
        <v>13</v>
      </c>
      <c r="N13" s="105">
        <v>45</v>
      </c>
      <c r="Q13" t="str">
        <f t="shared" si="3"/>
        <v>1979</v>
      </c>
      <c r="R13" s="106">
        <f t="shared" si="0"/>
        <v>545</v>
      </c>
      <c r="S13" s="106">
        <f t="shared" si="1"/>
        <v>316</v>
      </c>
      <c r="T13">
        <f t="shared" si="2"/>
        <v>0.36701509872241578</v>
      </c>
    </row>
    <row r="14" spans="6:20" ht="29.5" x14ac:dyDescent="0.35">
      <c r="F14" s="104" t="s">
        <v>288</v>
      </c>
      <c r="G14" s="105">
        <v>794</v>
      </c>
      <c r="H14" s="105">
        <v>13465</v>
      </c>
      <c r="I14" s="105">
        <v>965</v>
      </c>
      <c r="J14" s="105">
        <v>1793</v>
      </c>
      <c r="K14" s="105">
        <v>618</v>
      </c>
      <c r="L14" s="105">
        <v>312</v>
      </c>
      <c r="M14" s="105">
        <v>7</v>
      </c>
      <c r="N14" s="105">
        <v>27</v>
      </c>
      <c r="Q14" t="str">
        <f t="shared" si="3"/>
        <v>1989</v>
      </c>
      <c r="R14" s="106">
        <f t="shared" si="0"/>
        <v>618</v>
      </c>
      <c r="S14" s="106">
        <f t="shared" si="1"/>
        <v>319</v>
      </c>
      <c r="T14">
        <f t="shared" si="2"/>
        <v>0.34044823906083244</v>
      </c>
    </row>
    <row r="15" spans="6:20" ht="29.5" x14ac:dyDescent="0.35">
      <c r="F15" s="104" t="s">
        <v>289</v>
      </c>
      <c r="G15" s="105">
        <v>921</v>
      </c>
      <c r="H15" s="105">
        <v>15535</v>
      </c>
      <c r="I15" s="105">
        <v>959</v>
      </c>
      <c r="J15" s="105">
        <v>1767</v>
      </c>
      <c r="K15" s="105">
        <v>609</v>
      </c>
      <c r="L15" s="105">
        <v>312</v>
      </c>
      <c r="M15" s="105">
        <v>13</v>
      </c>
      <c r="N15" s="105">
        <v>25</v>
      </c>
      <c r="Q15" t="str">
        <f t="shared" si="3"/>
        <v>1999</v>
      </c>
      <c r="R15" s="106">
        <f t="shared" si="0"/>
        <v>609</v>
      </c>
      <c r="S15" s="106">
        <f t="shared" si="1"/>
        <v>325</v>
      </c>
      <c r="T15">
        <f t="shared" si="2"/>
        <v>0.34796573875803</v>
      </c>
    </row>
    <row r="16" spans="6:20" ht="26.5" x14ac:dyDescent="0.35">
      <c r="F16" s="104" t="s">
        <v>290</v>
      </c>
      <c r="G16" s="105">
        <v>924</v>
      </c>
      <c r="H16" s="105">
        <v>17500</v>
      </c>
      <c r="I16" s="105">
        <v>1399</v>
      </c>
      <c r="J16" s="105">
        <v>2509</v>
      </c>
      <c r="K16" s="105">
        <v>865</v>
      </c>
      <c r="L16" s="105">
        <v>476</v>
      </c>
      <c r="M16" s="105">
        <v>12</v>
      </c>
      <c r="N16" s="105">
        <v>46</v>
      </c>
      <c r="Q16" t="str">
        <f t="shared" si="3"/>
        <v>2009</v>
      </c>
      <c r="R16" s="106">
        <f t="shared" si="0"/>
        <v>865</v>
      </c>
      <c r="S16" s="106">
        <f t="shared" si="1"/>
        <v>488</v>
      </c>
      <c r="T16">
        <f t="shared" si="2"/>
        <v>0.36067997043606798</v>
      </c>
    </row>
    <row r="17" spans="6:20" ht="26.5" x14ac:dyDescent="0.35">
      <c r="F17" s="104" t="s">
        <v>291</v>
      </c>
      <c r="G17" s="105">
        <v>537</v>
      </c>
      <c r="H17" s="105">
        <v>10319</v>
      </c>
      <c r="I17" s="105">
        <v>730</v>
      </c>
      <c r="J17" s="105">
        <v>1378</v>
      </c>
      <c r="K17" s="105">
        <v>475</v>
      </c>
      <c r="L17" s="105">
        <v>232</v>
      </c>
      <c r="M17" s="105">
        <v>4</v>
      </c>
      <c r="N17" s="105">
        <v>19</v>
      </c>
      <c r="Q17" t="str">
        <f t="shared" si="3"/>
        <v>2018</v>
      </c>
      <c r="R17" s="106">
        <f t="shared" si="0"/>
        <v>475</v>
      </c>
      <c r="S17" s="106">
        <f t="shared" si="1"/>
        <v>236</v>
      </c>
      <c r="T17">
        <f t="shared" si="2"/>
        <v>0.33192686357243317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IECC-credit-tables-PC</vt:lpstr>
      <vt:lpstr>Carry-overCurrentPC</vt:lpstr>
      <vt:lpstr>Carry-overCurrentPC-1.25x</vt:lpstr>
      <vt:lpstr>BASEdeficit</vt:lpstr>
      <vt:lpstr>Carry-overForCD</vt:lpstr>
      <vt:lpstr>Carry-overForCD-1.25</vt:lpstr>
      <vt:lpstr>CDdeficit</vt:lpstr>
      <vt:lpstr>Carry-overForCF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 Hart</dc:creator>
  <cp:lastModifiedBy>Kristopher Stenger</cp:lastModifiedBy>
  <dcterms:created xsi:type="dcterms:W3CDTF">2022-10-31T19:27:50Z</dcterms:created>
  <dcterms:modified xsi:type="dcterms:W3CDTF">2023-07-03T11:11:06Z</dcterms:modified>
</cp:coreProperties>
</file>